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759AE022-0B27-423F-BCFC-BE045513EA4E}" xr6:coauthVersionLast="37" xr6:coauthVersionMax="37" xr10:uidLastSave="{00000000-0000-0000-0000-000000000000}"/>
  <bookViews>
    <workbookView xWindow="0" yWindow="0" windowWidth="23040" windowHeight="7968"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H320" i="9"/>
  <c r="G320" i="9"/>
  <c r="F320" i="9"/>
  <c r="H319" i="9"/>
  <c r="E319" i="9" s="1"/>
  <c r="B319" i="9" s="1"/>
  <c r="G319" i="9"/>
  <c r="F319" i="9"/>
  <c r="H318" i="9"/>
  <c r="G318" i="9"/>
  <c r="F318" i="9"/>
  <c r="E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c r="E285" i="9"/>
  <c r="M284" i="9"/>
  <c r="L284" i="9"/>
  <c r="F284" i="9" s="1"/>
  <c r="B284" i="9" s="1"/>
  <c r="E284" i="9"/>
  <c r="M283" i="9"/>
  <c r="L283" i="9"/>
  <c r="F283" i="9" s="1"/>
  <c r="E283" i="9"/>
  <c r="B283" i="9"/>
  <c r="M282" i="9"/>
  <c r="L282" i="9"/>
  <c r="F282" i="9"/>
  <c r="E282" i="9"/>
  <c r="B282" i="9" s="1"/>
  <c r="M281" i="9"/>
  <c r="L281" i="9"/>
  <c r="F281" i="9"/>
  <c r="E281" i="9"/>
  <c r="B281" i="9" s="1"/>
  <c r="M280" i="9"/>
  <c r="L280" i="9"/>
  <c r="F280" i="9" s="1"/>
  <c r="B280" i="9" s="1"/>
  <c r="E280" i="9"/>
  <c r="M279" i="9"/>
  <c r="L279" i="9"/>
  <c r="E279" i="9"/>
  <c r="M278" i="9"/>
  <c r="L278" i="9"/>
  <c r="F278" i="9"/>
  <c r="E278" i="9"/>
  <c r="B278" i="9" s="1"/>
  <c r="M277" i="9"/>
  <c r="L277" i="9"/>
  <c r="F277" i="9"/>
  <c r="E277" i="9"/>
  <c r="M276" i="9"/>
  <c r="L276" i="9"/>
  <c r="F276" i="9" s="1"/>
  <c r="B276" i="9" s="1"/>
  <c r="E276" i="9"/>
  <c r="M275" i="9"/>
  <c r="L275" i="9"/>
  <c r="F275" i="9" s="1"/>
  <c r="B275" i="9" s="1"/>
  <c r="E275" i="9"/>
  <c r="M274" i="9"/>
  <c r="L274" i="9"/>
  <c r="F274" i="9"/>
  <c r="E274" i="9"/>
  <c r="B274" i="9" s="1"/>
  <c r="M273" i="9"/>
  <c r="L273" i="9"/>
  <c r="F273" i="9"/>
  <c r="E273" i="9"/>
  <c r="B273" i="9" s="1"/>
  <c r="M272" i="9"/>
  <c r="L272" i="9"/>
  <c r="F272" i="9" s="1"/>
  <c r="B272" i="9" s="1"/>
  <c r="E272" i="9"/>
  <c r="M271" i="9"/>
  <c r="L271" i="9"/>
  <c r="E271" i="9"/>
  <c r="M270" i="9"/>
  <c r="L270" i="9"/>
  <c r="F270" i="9"/>
  <c r="E270" i="9"/>
  <c r="B270" i="9" s="1"/>
  <c r="M269" i="9"/>
  <c r="L269" i="9"/>
  <c r="F269" i="9"/>
  <c r="E269" i="9"/>
  <c r="M268" i="9"/>
  <c r="L268" i="9"/>
  <c r="F268" i="9" s="1"/>
  <c r="B268" i="9" s="1"/>
  <c r="E268" i="9"/>
  <c r="M267" i="9"/>
  <c r="L267" i="9"/>
  <c r="F267" i="9" s="1"/>
  <c r="E267" i="9"/>
  <c r="B267" i="9"/>
  <c r="M266" i="9"/>
  <c r="L266" i="9"/>
  <c r="F266" i="9"/>
  <c r="E266" i="9"/>
  <c r="B266" i="9" s="1"/>
  <c r="M265" i="9"/>
  <c r="L265" i="9"/>
  <c r="F265" i="9"/>
  <c r="E265" i="9"/>
  <c r="B265" i="9" s="1"/>
  <c r="M264" i="9"/>
  <c r="L264" i="9"/>
  <c r="E264" i="9"/>
  <c r="M263" i="9"/>
  <c r="L263" i="9"/>
  <c r="E263" i="9"/>
  <c r="M262" i="9"/>
  <c r="L262" i="9"/>
  <c r="F262" i="9"/>
  <c r="E262" i="9"/>
  <c r="B262" i="9" s="1"/>
  <c r="M261" i="9"/>
  <c r="L261" i="9"/>
  <c r="F261" i="9"/>
  <c r="B261" i="9" s="1"/>
  <c r="E261" i="9"/>
  <c r="M260" i="9"/>
  <c r="L260" i="9"/>
  <c r="F260" i="9" s="1"/>
  <c r="E260" i="9"/>
  <c r="B260" i="9" s="1"/>
  <c r="M259" i="9"/>
  <c r="F259" i="9" s="1"/>
  <c r="L259" i="9"/>
  <c r="E259" i="9"/>
  <c r="B259" i="9"/>
  <c r="M258" i="9"/>
  <c r="L258" i="9"/>
  <c r="F258" i="9" s="1"/>
  <c r="E258" i="9"/>
  <c r="M257" i="9"/>
  <c r="L257" i="9"/>
  <c r="F257" i="9"/>
  <c r="B257" i="9" s="1"/>
  <c r="E257" i="9"/>
  <c r="M256" i="9"/>
  <c r="L256" i="9"/>
  <c r="F256" i="9" s="1"/>
  <c r="E256" i="9"/>
  <c r="B256" i="9" s="1"/>
  <c r="M255" i="9"/>
  <c r="F255" i="9" s="1"/>
  <c r="L255" i="9"/>
  <c r="E255" i="9"/>
  <c r="B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M249" i="9"/>
  <c r="L249" i="9"/>
  <c r="F249" i="9"/>
  <c r="B249" i="9" s="1"/>
  <c r="E249" i="9"/>
  <c r="M248" i="9"/>
  <c r="L248" i="9"/>
  <c r="F248" i="9" s="1"/>
  <c r="E248" i="9"/>
  <c r="B248" i="9" s="1"/>
  <c r="M247" i="9"/>
  <c r="F247" i="9" s="1"/>
  <c r="L247" i="9"/>
  <c r="E247" i="9"/>
  <c r="B247" i="9"/>
  <c r="M246" i="9"/>
  <c r="L246" i="9"/>
  <c r="E246" i="9"/>
  <c r="M245" i="9"/>
  <c r="L245" i="9"/>
  <c r="F245" i="9"/>
  <c r="B245" i="9" s="1"/>
  <c r="E245" i="9"/>
  <c r="M244" i="9"/>
  <c r="L244" i="9"/>
  <c r="E244" i="9"/>
  <c r="M243" i="9"/>
  <c r="L243" i="9"/>
  <c r="E243" i="9"/>
  <c r="M242" i="9"/>
  <c r="L242" i="9"/>
  <c r="E242" i="9"/>
  <c r="M241" i="9"/>
  <c r="L241" i="9"/>
  <c r="F241" i="9"/>
  <c r="E241" i="9"/>
  <c r="M240" i="9"/>
  <c r="L240" i="9"/>
  <c r="F240" i="9" s="1"/>
  <c r="B240" i="9" s="1"/>
  <c r="E240" i="9"/>
  <c r="M239" i="9"/>
  <c r="L239" i="9"/>
  <c r="E239" i="9"/>
  <c r="M238" i="9"/>
  <c r="F238" i="9" s="1"/>
  <c r="L238" i="9"/>
  <c r="E238" i="9"/>
  <c r="M237" i="9"/>
  <c r="F237" i="9" s="1"/>
  <c r="B237" i="9" s="1"/>
  <c r="L237" i="9"/>
  <c r="E237" i="9"/>
  <c r="M236" i="9"/>
  <c r="L236" i="9"/>
  <c r="E236" i="9"/>
  <c r="M235" i="9"/>
  <c r="L235" i="9"/>
  <c r="F235" i="9" s="1"/>
  <c r="B235" i="9" s="1"/>
  <c r="E235" i="9"/>
  <c r="M234" i="9"/>
  <c r="L234" i="9"/>
  <c r="F234" i="9"/>
  <c r="E234" i="9"/>
  <c r="B234" i="9" s="1"/>
  <c r="M233" i="9"/>
  <c r="L233" i="9"/>
  <c r="F233" i="9"/>
  <c r="E233" i="9"/>
  <c r="B233" i="9" s="1"/>
  <c r="M232" i="9"/>
  <c r="L232" i="9"/>
  <c r="F232" i="9" s="1"/>
  <c r="B232" i="9" s="1"/>
  <c r="E232" i="9"/>
  <c r="M231" i="9"/>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B173" i="9" s="1"/>
  <c r="G173" i="9"/>
  <c r="F173" i="9"/>
  <c r="H172" i="9"/>
  <c r="G172" i="9"/>
  <c r="F172" i="9"/>
  <c r="E172" i="9"/>
  <c r="B172" i="9" s="1"/>
  <c r="H171" i="9"/>
  <c r="E171" i="9" s="1"/>
  <c r="B171" i="9" s="1"/>
  <c r="G171" i="9"/>
  <c r="F171" i="9"/>
  <c r="H170" i="9"/>
  <c r="G170" i="9"/>
  <c r="E170" i="9" s="1"/>
  <c r="B170" i="9" s="1"/>
  <c r="F170" i="9"/>
  <c r="H169" i="9"/>
  <c r="E169" i="9" s="1"/>
  <c r="G169" i="9"/>
  <c r="F169" i="9"/>
  <c r="B169" i="9"/>
  <c r="H168" i="9"/>
  <c r="G168" i="9"/>
  <c r="F168" i="9"/>
  <c r="E168" i="9"/>
  <c r="B168" i="9" s="1"/>
  <c r="H167" i="9"/>
  <c r="E167" i="9" s="1"/>
  <c r="G167" i="9"/>
  <c r="F167" i="9"/>
  <c r="H166" i="9"/>
  <c r="G166" i="9"/>
  <c r="E166" i="9" s="1"/>
  <c r="B166" i="9" s="1"/>
  <c r="F166" i="9"/>
  <c r="H165" i="9"/>
  <c r="G165" i="9"/>
  <c r="F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G141" i="9"/>
  <c r="F141" i="9"/>
  <c r="B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F114" i="9"/>
  <c r="B114" i="9"/>
  <c r="H113" i="9"/>
  <c r="G113" i="9"/>
  <c r="F113" i="9"/>
  <c r="E113" i="9"/>
  <c r="B113" i="9" s="1"/>
  <c r="H112" i="9"/>
  <c r="G112" i="9"/>
  <c r="F112" i="9"/>
  <c r="E112" i="9"/>
  <c r="H111" i="9"/>
  <c r="G111" i="9"/>
  <c r="F111" i="9"/>
  <c r="E111" i="9"/>
  <c r="H110" i="9"/>
  <c r="G110" i="9"/>
  <c r="E110" i="9" s="1"/>
  <c r="B110" i="9" s="1"/>
  <c r="F110" i="9"/>
  <c r="H109" i="9"/>
  <c r="E109" i="9" s="1"/>
  <c r="G109" i="9"/>
  <c r="F109" i="9"/>
  <c r="B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F67" i="9"/>
  <c r="H66" i="9"/>
  <c r="G66" i="9"/>
  <c r="E66" i="9" s="1"/>
  <c r="B66" i="9" s="1"/>
  <c r="F66" i="9"/>
  <c r="H65" i="9"/>
  <c r="E65" i="9" s="1"/>
  <c r="B65" i="9" s="1"/>
  <c r="G65" i="9"/>
  <c r="F65" i="9"/>
  <c r="H64" i="9"/>
  <c r="E64" i="9" s="1"/>
  <c r="B64" i="9" s="1"/>
  <c r="G64" i="9"/>
  <c r="F64" i="9"/>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G57" i="9"/>
  <c r="F57" i="9"/>
  <c r="H56" i="9"/>
  <c r="E56" i="9" s="1"/>
  <c r="B56" i="9" s="1"/>
  <c r="G56" i="9"/>
  <c r="F56" i="9"/>
  <c r="H55" i="9"/>
  <c r="G55" i="9"/>
  <c r="F55" i="9"/>
  <c r="H54" i="9"/>
  <c r="G54" i="9"/>
  <c r="E54" i="9" s="1"/>
  <c r="B54" i="9" s="1"/>
  <c r="F54" i="9"/>
  <c r="H53" i="9"/>
  <c r="E53" i="9" s="1"/>
  <c r="G53" i="9"/>
  <c r="F53" i="9"/>
  <c r="B53" i="9"/>
  <c r="H52" i="9"/>
  <c r="E52" i="9" s="1"/>
  <c r="B52" i="9" s="1"/>
  <c r="G52" i="9"/>
  <c r="F52" i="9"/>
  <c r="H51" i="9"/>
  <c r="G51" i="9"/>
  <c r="F51" i="9"/>
  <c r="H50" i="9"/>
  <c r="G50" i="9"/>
  <c r="E50" i="9" s="1"/>
  <c r="B50" i="9" s="1"/>
  <c r="F50" i="9"/>
  <c r="H49" i="9"/>
  <c r="G49" i="9"/>
  <c r="F49" i="9"/>
  <c r="H48" i="9"/>
  <c r="E48" i="9" s="1"/>
  <c r="B48" i="9" s="1"/>
  <c r="G48" i="9"/>
  <c r="F48" i="9"/>
  <c r="H47" i="9"/>
  <c r="G47" i="9"/>
  <c r="F47" i="9"/>
  <c r="E47" i="9"/>
  <c r="H46" i="9"/>
  <c r="G46" i="9"/>
  <c r="F46" i="9"/>
  <c r="H45" i="9"/>
  <c r="E45" i="9" s="1"/>
  <c r="G45" i="9"/>
  <c r="F45" i="9"/>
  <c r="B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B39" i="9" s="1"/>
  <c r="F39" i="9"/>
  <c r="H38" i="9"/>
  <c r="G38" i="9"/>
  <c r="E38" i="9" s="1"/>
  <c r="B38" i="9" s="1"/>
  <c r="F38" i="9"/>
  <c r="H37" i="9"/>
  <c r="G37" i="9"/>
  <c r="E37" i="9" s="1"/>
  <c r="B37" i="9" s="1"/>
  <c r="F37" i="9"/>
  <c r="H36" i="9"/>
  <c r="G36" i="9"/>
  <c r="F36" i="9"/>
  <c r="H35" i="9"/>
  <c r="G35" i="9"/>
  <c r="F35" i="9"/>
  <c r="E35" i="9"/>
  <c r="H34" i="9"/>
  <c r="G34" i="9"/>
  <c r="F34" i="9"/>
  <c r="H33" i="9"/>
  <c r="G33" i="9"/>
  <c r="E33" i="9" s="1"/>
  <c r="F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G25" i="9"/>
  <c r="F25" i="9"/>
  <c r="B25" i="9"/>
  <c r="F24" i="9"/>
  <c r="F4" i="9"/>
  <c r="O3" i="9"/>
  <c r="G296" i="9" s="1"/>
  <c r="I3" i="9"/>
  <c r="H3" i="9"/>
  <c r="G3" i="9"/>
  <c r="D104" i="8"/>
  <c r="D97" i="8"/>
  <c r="D92" i="8"/>
  <c r="C1669" i="1" s="1"/>
  <c r="D87" i="8"/>
  <c r="D82" i="8"/>
  <c r="D77" i="8"/>
  <c r="C1654" i="1" s="1"/>
  <c r="D72" i="8"/>
  <c r="D67" i="8"/>
  <c r="D62" i="8"/>
  <c r="D57" i="8"/>
  <c r="C1634" i="1" s="1"/>
  <c r="G1634" i="1" s="1"/>
  <c r="D52" i="8"/>
  <c r="D46" i="8"/>
  <c r="D37" i="8"/>
  <c r="D27" i="8"/>
  <c r="D25" i="8" s="1"/>
  <c r="C1602" i="1" s="1"/>
  <c r="G1602" i="1" s="1"/>
  <c r="D18" i="8"/>
  <c r="C1595" i="1" s="1"/>
  <c r="D8" i="8"/>
  <c r="E44" i="7"/>
  <c r="D44" i="7"/>
  <c r="E39" i="7"/>
  <c r="D39" i="7"/>
  <c r="D38" i="7" s="1"/>
  <c r="H35" i="3" s="1"/>
  <c r="E38" i="7"/>
  <c r="E30" i="7"/>
  <c r="D30" i="7"/>
  <c r="D22" i="7" s="1"/>
  <c r="E23" i="7"/>
  <c r="E22" i="7" s="1"/>
  <c r="I34" i="3" s="1"/>
  <c r="D23"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E114" i="6" s="1"/>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E274" i="5"/>
  <c r="D1278" i="1" s="1"/>
  <c r="F273" i="5"/>
  <c r="F272" i="5"/>
  <c r="F271" i="5"/>
  <c r="F270" i="5"/>
  <c r="F269" i="5"/>
  <c r="F268" i="5"/>
  <c r="F267" i="5"/>
  <c r="F266" i="5"/>
  <c r="F265" i="5"/>
  <c r="F264" i="5"/>
  <c r="E264" i="5"/>
  <c r="D264" i="5"/>
  <c r="F263" i="5"/>
  <c r="F262" i="5"/>
  <c r="F261" i="5"/>
  <c r="E260" i="5"/>
  <c r="D260" i="5"/>
  <c r="F260" i="5" s="1"/>
  <c r="F259" i="5"/>
  <c r="F258" i="5"/>
  <c r="F257" i="5"/>
  <c r="E256" i="5"/>
  <c r="F256" i="5" s="1"/>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D178"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E427" i="4"/>
  <c r="D422" i="1" s="1"/>
  <c r="D427" i="4"/>
  <c r="E426" i="4"/>
  <c r="D426" i="4"/>
  <c r="F426"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E234" i="4"/>
  <c r="D234" i="4"/>
  <c r="F234" i="4" s="1"/>
  <c r="F233" i="4"/>
  <c r="F232" i="4"/>
  <c r="F231" i="4"/>
  <c r="E231" i="4"/>
  <c r="E230" i="4" s="1"/>
  <c r="D231" i="4"/>
  <c r="F229" i="4"/>
  <c r="F228" i="4"/>
  <c r="F227" i="4"/>
  <c r="F226" i="4"/>
  <c r="E225" i="4"/>
  <c r="E221" i="4" s="1"/>
  <c r="D225" i="4"/>
  <c r="F225" i="4" s="1"/>
  <c r="F224" i="4"/>
  <c r="F223" i="4"/>
  <c r="F222" i="4"/>
  <c r="E222" i="4"/>
  <c r="D222" i="4"/>
  <c r="D221" i="4"/>
  <c r="F221" i="4" s="1"/>
  <c r="F220" i="4"/>
  <c r="F219" i="4"/>
  <c r="F218" i="4"/>
  <c r="F217" i="4"/>
  <c r="E216" i="4"/>
  <c r="D212" i="1" s="1"/>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49" i="1" s="1"/>
  <c r="D154" i="4"/>
  <c r="F151" i="4"/>
  <c r="F150" i="4"/>
  <c r="F149" i="4"/>
  <c r="F148" i="4"/>
  <c r="F147" i="4"/>
  <c r="F146" i="4"/>
  <c r="F145" i="4"/>
  <c r="F144" i="4"/>
  <c r="F143" i="4"/>
  <c r="F142" i="4"/>
  <c r="F141" i="4"/>
  <c r="E141" i="4"/>
  <c r="D141" i="4"/>
  <c r="E140" i="4"/>
  <c r="F140" i="4" s="1"/>
  <c r="D140" i="4"/>
  <c r="F139" i="4"/>
  <c r="F138" i="4"/>
  <c r="F137" i="4"/>
  <c r="F136" i="4"/>
  <c r="E135" i="4"/>
  <c r="E134" i="4" s="1"/>
  <c r="D135" i="4"/>
  <c r="F135" i="4" s="1"/>
  <c r="F133" i="4"/>
  <c r="F132" i="4"/>
  <c r="F131" i="4"/>
  <c r="F130" i="4"/>
  <c r="E129" i="4"/>
  <c r="F129" i="4" s="1"/>
  <c r="D129" i="4"/>
  <c r="F128" i="4"/>
  <c r="F127" i="4"/>
  <c r="E126" i="4"/>
  <c r="F126" i="4" s="1"/>
  <c r="D126" i="4"/>
  <c r="D125" i="4" s="1"/>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3" i="1" s="1"/>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E7"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G1684" i="1"/>
  <c r="C1684" i="1"/>
  <c r="H1684" i="1" s="1"/>
  <c r="C1683" i="1"/>
  <c r="H1682" i="1"/>
  <c r="C1682" i="1"/>
  <c r="G1682" i="1" s="1"/>
  <c r="C1681" i="1"/>
  <c r="H1681" i="1" s="1"/>
  <c r="C1680" i="1"/>
  <c r="H1680" i="1" s="1"/>
  <c r="C1679" i="1"/>
  <c r="H1678" i="1"/>
  <c r="C1678" i="1"/>
  <c r="G1678" i="1" s="1"/>
  <c r="H1677" i="1"/>
  <c r="G1677" i="1"/>
  <c r="C1677" i="1"/>
  <c r="G1676" i="1"/>
  <c r="C1676" i="1"/>
  <c r="H1676" i="1" s="1"/>
  <c r="C1675" i="1"/>
  <c r="H1674" i="1"/>
  <c r="C1674" i="1"/>
  <c r="G1674" i="1" s="1"/>
  <c r="H1673" i="1"/>
  <c r="G1673" i="1"/>
  <c r="C1673" i="1"/>
  <c r="G1672" i="1"/>
  <c r="C1672" i="1"/>
  <c r="H1672" i="1" s="1"/>
  <c r="C1671" i="1"/>
  <c r="C1670" i="1"/>
  <c r="G1670" i="1" s="1"/>
  <c r="C1668" i="1"/>
  <c r="H1668" i="1" s="1"/>
  <c r="C1667" i="1"/>
  <c r="H1666" i="1"/>
  <c r="C1666" i="1"/>
  <c r="G1666" i="1" s="1"/>
  <c r="H1665" i="1"/>
  <c r="G1665" i="1"/>
  <c r="C1665" i="1"/>
  <c r="C1664" i="1"/>
  <c r="H1664" i="1" s="1"/>
  <c r="C1663" i="1"/>
  <c r="H1662" i="1"/>
  <c r="C1662" i="1"/>
  <c r="G1662" i="1" s="1"/>
  <c r="H1661" i="1"/>
  <c r="G1661" i="1"/>
  <c r="C1661" i="1"/>
  <c r="C1660" i="1"/>
  <c r="H1660" i="1" s="1"/>
  <c r="C1659" i="1"/>
  <c r="C1658" i="1"/>
  <c r="G1658" i="1" s="1"/>
  <c r="C1657" i="1"/>
  <c r="H1657" i="1" s="1"/>
  <c r="C1656" i="1"/>
  <c r="H1656" i="1" s="1"/>
  <c r="C1655" i="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C1641" i="1"/>
  <c r="H1641" i="1" s="1"/>
  <c r="C1640" i="1"/>
  <c r="H1640" i="1" s="1"/>
  <c r="C1639" i="1"/>
  <c r="H1638" i="1"/>
  <c r="C1638" i="1"/>
  <c r="G1638" i="1" s="1"/>
  <c r="H1637" i="1"/>
  <c r="G1637" i="1"/>
  <c r="C1637" i="1"/>
  <c r="C1636" i="1"/>
  <c r="H1636" i="1" s="1"/>
  <c r="C1635" i="1"/>
  <c r="H1633" i="1"/>
  <c r="G1633" i="1"/>
  <c r="C1633" i="1"/>
  <c r="C1632" i="1"/>
  <c r="H1632" i="1" s="1"/>
  <c r="C1631" i="1"/>
  <c r="H1630" i="1"/>
  <c r="C1630" i="1"/>
  <c r="G1630" i="1" s="1"/>
  <c r="H1629" i="1"/>
  <c r="G1629" i="1"/>
  <c r="C1629" i="1"/>
  <c r="C1627" i="1"/>
  <c r="H1626" i="1"/>
  <c r="C1626" i="1"/>
  <c r="G1626" i="1" s="1"/>
  <c r="H1625" i="1"/>
  <c r="G1625" i="1"/>
  <c r="C1625" i="1"/>
  <c r="C1624" i="1"/>
  <c r="H1624" i="1" s="1"/>
  <c r="C1623" i="1"/>
  <c r="G1620" i="1"/>
  <c r="C1620" i="1"/>
  <c r="H1620" i="1" s="1"/>
  <c r="C1619" i="1"/>
  <c r="C1618" i="1"/>
  <c r="G1618" i="1" s="1"/>
  <c r="H1617" i="1"/>
  <c r="G1617" i="1"/>
  <c r="C1617" i="1"/>
  <c r="G1616" i="1"/>
  <c r="C1616" i="1"/>
  <c r="H1616" i="1" s="1"/>
  <c r="C1615" i="1"/>
  <c r="C1614" i="1"/>
  <c r="G1614" i="1" s="1"/>
  <c r="G1613" i="1"/>
  <c r="C1613" i="1"/>
  <c r="H1613" i="1" s="1"/>
  <c r="C1612" i="1"/>
  <c r="H1612" i="1" s="1"/>
  <c r="C1611" i="1"/>
  <c r="C1610" i="1"/>
  <c r="G1610" i="1" s="1"/>
  <c r="H1609" i="1"/>
  <c r="G1609" i="1"/>
  <c r="C1609" i="1"/>
  <c r="G1608" i="1"/>
  <c r="C1608" i="1"/>
  <c r="H1608" i="1" s="1"/>
  <c r="C1607" i="1"/>
  <c r="C1606" i="1"/>
  <c r="G1606" i="1" s="1"/>
  <c r="G1605" i="1"/>
  <c r="C1605" i="1"/>
  <c r="H1605" i="1" s="1"/>
  <c r="C1603" i="1"/>
  <c r="H1601" i="1"/>
  <c r="G1601" i="1"/>
  <c r="C1601" i="1"/>
  <c r="G1600" i="1"/>
  <c r="C1600" i="1"/>
  <c r="H1600" i="1" s="1"/>
  <c r="C1599" i="1"/>
  <c r="H1598" i="1"/>
  <c r="C1598" i="1"/>
  <c r="G1598" i="1" s="1"/>
  <c r="H1597" i="1"/>
  <c r="G1597" i="1"/>
  <c r="C1597" i="1"/>
  <c r="G1596" i="1"/>
  <c r="C1596" i="1"/>
  <c r="H1596" i="1" s="1"/>
  <c r="C1594" i="1"/>
  <c r="G1594" i="1" s="1"/>
  <c r="G1593" i="1"/>
  <c r="C1593" i="1"/>
  <c r="H1593" i="1" s="1"/>
  <c r="G1592" i="1"/>
  <c r="C1592" i="1"/>
  <c r="H1592" i="1" s="1"/>
  <c r="C1591" i="1"/>
  <c r="H1590" i="1"/>
  <c r="C1590" i="1"/>
  <c r="G1590" i="1" s="1"/>
  <c r="H1589" i="1"/>
  <c r="G1589" i="1"/>
  <c r="C1589" i="1"/>
  <c r="G1588" i="1"/>
  <c r="C1588" i="1"/>
  <c r="H1588" i="1" s="1"/>
  <c r="C1587" i="1"/>
  <c r="H1586" i="1"/>
  <c r="C1586" i="1"/>
  <c r="G1586" i="1" s="1"/>
  <c r="C1585" i="1"/>
  <c r="H1585" i="1" s="1"/>
  <c r="G1584" i="1"/>
  <c r="C1584" i="1"/>
  <c r="H1584" i="1" s="1"/>
  <c r="H1582" i="1"/>
  <c r="C1582" i="1"/>
  <c r="G1582" i="1" s="1"/>
  <c r="D1581" i="1"/>
  <c r="C1581" i="1"/>
  <c r="J1581" i="1" s="1"/>
  <c r="H1580" i="1"/>
  <c r="G1580" i="1"/>
  <c r="D1580" i="1"/>
  <c r="C1580" i="1"/>
  <c r="J1580" i="1" s="1"/>
  <c r="D1579" i="1"/>
  <c r="C1579" i="1"/>
  <c r="J1579" i="1" s="1"/>
  <c r="H1578" i="1"/>
  <c r="G1578" i="1"/>
  <c r="D1578" i="1"/>
  <c r="J1578" i="1" s="1"/>
  <c r="C1578" i="1"/>
  <c r="H1577" i="1"/>
  <c r="G1577" i="1"/>
  <c r="D1577" i="1"/>
  <c r="C1577" i="1"/>
  <c r="D1576" i="1"/>
  <c r="C1576" i="1"/>
  <c r="J1576" i="1" s="1"/>
  <c r="H1575" i="1"/>
  <c r="G1575" i="1"/>
  <c r="D1575" i="1"/>
  <c r="C1575" i="1"/>
  <c r="J1575" i="1" s="1"/>
  <c r="D1574" i="1"/>
  <c r="C1574" i="1"/>
  <c r="J1574" i="1" s="1"/>
  <c r="H1573" i="1"/>
  <c r="G1573" i="1"/>
  <c r="D1573" i="1"/>
  <c r="C1573" i="1"/>
  <c r="J1573" i="1" s="1"/>
  <c r="H1572" i="1"/>
  <c r="G1572" i="1"/>
  <c r="D1572" i="1"/>
  <c r="C1572" i="1"/>
  <c r="H1571" i="1"/>
  <c r="G1571" i="1"/>
  <c r="D1571" i="1"/>
  <c r="C1571" i="1"/>
  <c r="D1570" i="1"/>
  <c r="C1570" i="1"/>
  <c r="J1570" i="1" s="1"/>
  <c r="D1569" i="1"/>
  <c r="H1569" i="1" s="1"/>
  <c r="C1569" i="1"/>
  <c r="D1568" i="1"/>
  <c r="C1568" i="1"/>
  <c r="J1568" i="1" s="1"/>
  <c r="H1567" i="1"/>
  <c r="G1567" i="1"/>
  <c r="D1567" i="1"/>
  <c r="C1567" i="1"/>
  <c r="J1567" i="1" s="1"/>
  <c r="D1566" i="1"/>
  <c r="C1566" i="1"/>
  <c r="J1566" i="1" s="1"/>
  <c r="H1565" i="1"/>
  <c r="G1565" i="1"/>
  <c r="D1565" i="1"/>
  <c r="C1565" i="1"/>
  <c r="J1565" i="1" s="1"/>
  <c r="D1564" i="1"/>
  <c r="C1564" i="1"/>
  <c r="J1564" i="1" s="1"/>
  <c r="D1563" i="1"/>
  <c r="C1563" i="1"/>
  <c r="H1562" i="1"/>
  <c r="G1562" i="1"/>
  <c r="I1562" i="1" s="1"/>
  <c r="D1562" i="1"/>
  <c r="C1562" i="1"/>
  <c r="J1562" i="1" s="1"/>
  <c r="J1561" i="1"/>
  <c r="D1561" i="1"/>
  <c r="C1561" i="1"/>
  <c r="H1560" i="1"/>
  <c r="G1560" i="1"/>
  <c r="I1560" i="1" s="1"/>
  <c r="D1560" i="1"/>
  <c r="C1560" i="1"/>
  <c r="J1560" i="1" s="1"/>
  <c r="J1559" i="1"/>
  <c r="D1559" i="1"/>
  <c r="C1559" i="1"/>
  <c r="D1558" i="1"/>
  <c r="G1558" i="1" s="1"/>
  <c r="C1558" i="1"/>
  <c r="J1557" i="1"/>
  <c r="D1557" i="1"/>
  <c r="C1557" i="1"/>
  <c r="C1556" i="1"/>
  <c r="D1555" i="1"/>
  <c r="C1555" i="1"/>
  <c r="H1554" i="1"/>
  <c r="G1554" i="1"/>
  <c r="I1554" i="1" s="1"/>
  <c r="D1554" i="1"/>
  <c r="C1554" i="1"/>
  <c r="J1554" i="1" s="1"/>
  <c r="J1553" i="1"/>
  <c r="D1553" i="1"/>
  <c r="C1553" i="1"/>
  <c r="H1552" i="1"/>
  <c r="G1552" i="1"/>
  <c r="I1552" i="1" s="1"/>
  <c r="D1552" i="1"/>
  <c r="C1552" i="1"/>
  <c r="J1552" i="1" s="1"/>
  <c r="J1551" i="1"/>
  <c r="D1551" i="1"/>
  <c r="C1551" i="1"/>
  <c r="H1550" i="1"/>
  <c r="G1550" i="1"/>
  <c r="I1550" i="1" s="1"/>
  <c r="D1550" i="1"/>
  <c r="C1550" i="1"/>
  <c r="J1550" i="1" s="1"/>
  <c r="J1549" i="1"/>
  <c r="D1549" i="1"/>
  <c r="C1549" i="1"/>
  <c r="H1548" i="1"/>
  <c r="G1548" i="1"/>
  <c r="I1548" i="1" s="1"/>
  <c r="D1548" i="1"/>
  <c r="C1548" i="1"/>
  <c r="J1548" i="1" s="1"/>
  <c r="J1547" i="1"/>
  <c r="H1547" i="1"/>
  <c r="D1547" i="1"/>
  <c r="C1547" i="1"/>
  <c r="G1547" i="1" s="1"/>
  <c r="J1546" i="1"/>
  <c r="G1546" i="1"/>
  <c r="D1546" i="1"/>
  <c r="C1546" i="1"/>
  <c r="H1545" i="1"/>
  <c r="D1545" i="1"/>
  <c r="C1545" i="1"/>
  <c r="J1544" i="1"/>
  <c r="G1544" i="1"/>
  <c r="D1544" i="1"/>
  <c r="C1544" i="1"/>
  <c r="H1543" i="1"/>
  <c r="D1543" i="1"/>
  <c r="C1543" i="1"/>
  <c r="J1542" i="1"/>
  <c r="G1542" i="1"/>
  <c r="I1542" i="1" s="1"/>
  <c r="D1542" i="1"/>
  <c r="H1542" i="1" s="1"/>
  <c r="C1542" i="1"/>
  <c r="H1541" i="1"/>
  <c r="D1541" i="1"/>
  <c r="C1541" i="1"/>
  <c r="H1540" i="1"/>
  <c r="D1540" i="1"/>
  <c r="C1540" i="1"/>
  <c r="G1540" i="1" s="1"/>
  <c r="D1539" i="1"/>
  <c r="C1539" i="1"/>
  <c r="G1539" i="1" s="1"/>
  <c r="D1536" i="1"/>
  <c r="C1536" i="1"/>
  <c r="G1536" i="1" s="1"/>
  <c r="H1535" i="1"/>
  <c r="D1535" i="1"/>
  <c r="C1535" i="1"/>
  <c r="G1535" i="1" s="1"/>
  <c r="H1534" i="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D1524" i="1"/>
  <c r="C1524" i="1"/>
  <c r="G1524" i="1" s="1"/>
  <c r="H1523" i="1"/>
  <c r="D1523" i="1"/>
  <c r="C1523" i="1"/>
  <c r="G1523" i="1" s="1"/>
  <c r="H1522" i="1"/>
  <c r="D1522" i="1"/>
  <c r="C1522" i="1"/>
  <c r="G1522" i="1" s="1"/>
  <c r="G1521" i="1"/>
  <c r="D1521" i="1"/>
  <c r="C1521" i="1"/>
  <c r="H1521" i="1" s="1"/>
  <c r="G1520" i="1"/>
  <c r="D1520" i="1"/>
  <c r="C1520" i="1"/>
  <c r="H1520" i="1" s="1"/>
  <c r="D1519" i="1"/>
  <c r="G1519" i="1" s="1"/>
  <c r="C1519" i="1"/>
  <c r="H1519" i="1" s="1"/>
  <c r="D1518" i="1"/>
  <c r="G1518" i="1" s="1"/>
  <c r="C1518" i="1"/>
  <c r="D1517" i="1"/>
  <c r="G1517" i="1" s="1"/>
  <c r="C1517" i="1"/>
  <c r="H1517" i="1" s="1"/>
  <c r="D1516" i="1"/>
  <c r="G1516" i="1" s="1"/>
  <c r="C1516" i="1"/>
  <c r="H1516" i="1" s="1"/>
  <c r="D1515" i="1"/>
  <c r="G1515" i="1" s="1"/>
  <c r="C1515" i="1"/>
  <c r="H1515" i="1" s="1"/>
  <c r="D1514" i="1"/>
  <c r="G1514" i="1" s="1"/>
  <c r="C1514" i="1"/>
  <c r="H1514" i="1" s="1"/>
  <c r="D1513" i="1"/>
  <c r="G1513" i="1" s="1"/>
  <c r="C1513" i="1"/>
  <c r="H1513" i="1" s="1"/>
  <c r="D1512" i="1"/>
  <c r="G1512" i="1" s="1"/>
  <c r="C1512" i="1"/>
  <c r="H1512" i="1" s="1"/>
  <c r="D1511" i="1"/>
  <c r="G1511" i="1" s="1"/>
  <c r="C1511" i="1"/>
  <c r="H1511" i="1" s="1"/>
  <c r="D1509" i="1"/>
  <c r="G1509" i="1" s="1"/>
  <c r="C1509" i="1"/>
  <c r="H1509" i="1" s="1"/>
  <c r="D1508" i="1"/>
  <c r="G1508" i="1" s="1"/>
  <c r="C1508" i="1"/>
  <c r="H1508" i="1" s="1"/>
  <c r="D1507" i="1"/>
  <c r="G1507" i="1" s="1"/>
  <c r="C1507" i="1"/>
  <c r="H1507" i="1" s="1"/>
  <c r="D1506" i="1"/>
  <c r="G1506" i="1" s="1"/>
  <c r="C1506" i="1"/>
  <c r="H1506" i="1" s="1"/>
  <c r="D1505" i="1"/>
  <c r="G1505" i="1" s="1"/>
  <c r="C1505" i="1"/>
  <c r="H1505" i="1" s="1"/>
  <c r="D1504" i="1"/>
  <c r="G1504" i="1" s="1"/>
  <c r="C1504" i="1"/>
  <c r="H1504" i="1" s="1"/>
  <c r="D1503" i="1"/>
  <c r="G1503" i="1" s="1"/>
  <c r="C1503" i="1"/>
  <c r="H1503" i="1" s="1"/>
  <c r="D1502" i="1"/>
  <c r="G1502" i="1" s="1"/>
  <c r="C1502" i="1"/>
  <c r="H1502" i="1" s="1"/>
  <c r="D1501" i="1"/>
  <c r="G1501" i="1" s="1"/>
  <c r="C1501" i="1"/>
  <c r="H1501" i="1" s="1"/>
  <c r="D1500" i="1"/>
  <c r="G1500" i="1" s="1"/>
  <c r="C1500" i="1"/>
  <c r="H1500" i="1" s="1"/>
  <c r="D1499" i="1"/>
  <c r="G1499" i="1" s="1"/>
  <c r="C1499" i="1"/>
  <c r="H1499" i="1" s="1"/>
  <c r="D1498" i="1"/>
  <c r="G1498" i="1" s="1"/>
  <c r="C1498" i="1"/>
  <c r="H1498" i="1" s="1"/>
  <c r="D1497" i="1"/>
  <c r="G1497" i="1" s="1"/>
  <c r="C1497" i="1"/>
  <c r="H1497" i="1" s="1"/>
  <c r="D1496" i="1"/>
  <c r="G1496" i="1" s="1"/>
  <c r="C1496" i="1"/>
  <c r="H1496" i="1" s="1"/>
  <c r="D1495" i="1"/>
  <c r="G1495" i="1" s="1"/>
  <c r="C1495" i="1"/>
  <c r="H1495" i="1" s="1"/>
  <c r="D1494" i="1"/>
  <c r="G1494" i="1" s="1"/>
  <c r="C1494" i="1"/>
  <c r="H1494" i="1" s="1"/>
  <c r="D1493" i="1"/>
  <c r="G1493" i="1" s="1"/>
  <c r="C1493" i="1"/>
  <c r="H1493" i="1" s="1"/>
  <c r="D1492" i="1"/>
  <c r="G1492" i="1" s="1"/>
  <c r="C1492" i="1"/>
  <c r="H1492" i="1" s="1"/>
  <c r="D1491" i="1"/>
  <c r="G1491" i="1" s="1"/>
  <c r="C1491" i="1"/>
  <c r="H1491" i="1" s="1"/>
  <c r="D1490" i="1"/>
  <c r="G1490" i="1" s="1"/>
  <c r="C1490" i="1"/>
  <c r="H1490" i="1" s="1"/>
  <c r="D1489" i="1"/>
  <c r="G1489" i="1" s="1"/>
  <c r="C1489" i="1"/>
  <c r="H1489" i="1" s="1"/>
  <c r="D1488" i="1"/>
  <c r="G1488" i="1" s="1"/>
  <c r="C1488" i="1"/>
  <c r="H1488" i="1" s="1"/>
  <c r="D1487" i="1"/>
  <c r="G1487" i="1" s="1"/>
  <c r="C1487" i="1"/>
  <c r="H1487" i="1" s="1"/>
  <c r="D1486" i="1"/>
  <c r="G1486" i="1" s="1"/>
  <c r="C1486" i="1"/>
  <c r="H1486" i="1" s="1"/>
  <c r="D1485" i="1"/>
  <c r="G1485" i="1" s="1"/>
  <c r="C1485" i="1"/>
  <c r="H1485" i="1" s="1"/>
  <c r="D1484" i="1"/>
  <c r="G1484" i="1" s="1"/>
  <c r="C1484" i="1"/>
  <c r="H1484" i="1" s="1"/>
  <c r="D1483" i="1"/>
  <c r="G1483" i="1" s="1"/>
  <c r="C1483" i="1"/>
  <c r="H1483" i="1" s="1"/>
  <c r="D1482" i="1"/>
  <c r="G1482" i="1" s="1"/>
  <c r="C1482" i="1"/>
  <c r="H1482" i="1" s="1"/>
  <c r="D1481" i="1"/>
  <c r="G1481" i="1" s="1"/>
  <c r="C1481" i="1"/>
  <c r="H1481" i="1" s="1"/>
  <c r="D1480" i="1"/>
  <c r="G1480" i="1" s="1"/>
  <c r="C1480" i="1"/>
  <c r="H1480" i="1" s="1"/>
  <c r="D1479" i="1"/>
  <c r="G1479" i="1" s="1"/>
  <c r="C1479" i="1"/>
  <c r="D1478" i="1"/>
  <c r="G1478" i="1" s="1"/>
  <c r="C1478" i="1"/>
  <c r="D1477" i="1"/>
  <c r="G1477" i="1" s="1"/>
  <c r="C1477" i="1"/>
  <c r="D1476" i="1"/>
  <c r="G1476" i="1" s="1"/>
  <c r="C1476" i="1"/>
  <c r="D1475" i="1"/>
  <c r="G1475" i="1" s="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H1462" i="1" s="1"/>
  <c r="C1462" i="1"/>
  <c r="G1461" i="1"/>
  <c r="D1461" i="1"/>
  <c r="H1461" i="1" s="1"/>
  <c r="C1461" i="1"/>
  <c r="D1460" i="1"/>
  <c r="H1460" i="1" s="1"/>
  <c r="C1460" i="1"/>
  <c r="G1459" i="1"/>
  <c r="D1459" i="1"/>
  <c r="H1459" i="1" s="1"/>
  <c r="C1459" i="1"/>
  <c r="D1458" i="1"/>
  <c r="H1458" i="1" s="1"/>
  <c r="C1458" i="1"/>
  <c r="G1457" i="1"/>
  <c r="D1457" i="1"/>
  <c r="H1457" i="1" s="1"/>
  <c r="C1457" i="1"/>
  <c r="D1456" i="1"/>
  <c r="H1456" i="1" s="1"/>
  <c r="C1456" i="1"/>
  <c r="G1455" i="1"/>
  <c r="D1455" i="1"/>
  <c r="H1455" i="1" s="1"/>
  <c r="C1455" i="1"/>
  <c r="D1454" i="1"/>
  <c r="H1454" i="1" s="1"/>
  <c r="C1454" i="1"/>
  <c r="G1453" i="1"/>
  <c r="D1453" i="1"/>
  <c r="H1453" i="1" s="1"/>
  <c r="C1453" i="1"/>
  <c r="D1452" i="1"/>
  <c r="H1452" i="1" s="1"/>
  <c r="C1452" i="1"/>
  <c r="G1451" i="1"/>
  <c r="D1451" i="1"/>
  <c r="H1451" i="1" s="1"/>
  <c r="C1451" i="1"/>
  <c r="D1450" i="1"/>
  <c r="H1450" i="1" s="1"/>
  <c r="C1450" i="1"/>
  <c r="G1449" i="1"/>
  <c r="D1449" i="1"/>
  <c r="H1449" i="1" s="1"/>
  <c r="C1449" i="1"/>
  <c r="D1448" i="1"/>
  <c r="H1448" i="1" s="1"/>
  <c r="C1448" i="1"/>
  <c r="G1447" i="1"/>
  <c r="D1447" i="1"/>
  <c r="H1447" i="1" s="1"/>
  <c r="C1447" i="1"/>
  <c r="D1446" i="1"/>
  <c r="H1446" i="1" s="1"/>
  <c r="C1446" i="1"/>
  <c r="G1445" i="1"/>
  <c r="D1445" i="1"/>
  <c r="H1445" i="1" s="1"/>
  <c r="C1445" i="1"/>
  <c r="D1444" i="1"/>
  <c r="H1444" i="1" s="1"/>
  <c r="C1444" i="1"/>
  <c r="G1443" i="1"/>
  <c r="D1443" i="1"/>
  <c r="H1443" i="1" s="1"/>
  <c r="C1443" i="1"/>
  <c r="D1442" i="1"/>
  <c r="H1442" i="1" s="1"/>
  <c r="C1442" i="1"/>
  <c r="G1441" i="1"/>
  <c r="D1441" i="1"/>
  <c r="H1441" i="1" s="1"/>
  <c r="C1441" i="1"/>
  <c r="D1440" i="1"/>
  <c r="H1440" i="1" s="1"/>
  <c r="C1440" i="1"/>
  <c r="G1439" i="1"/>
  <c r="D1439" i="1"/>
  <c r="H1439" i="1" s="1"/>
  <c r="C1439" i="1"/>
  <c r="D1438" i="1"/>
  <c r="H1438" i="1" s="1"/>
  <c r="C1438" i="1"/>
  <c r="G1437" i="1"/>
  <c r="D1437" i="1"/>
  <c r="H1437" i="1" s="1"/>
  <c r="C1437" i="1"/>
  <c r="D1436" i="1"/>
  <c r="H1436" i="1" s="1"/>
  <c r="C1436" i="1"/>
  <c r="G1435" i="1"/>
  <c r="D1435" i="1"/>
  <c r="H1435" i="1" s="1"/>
  <c r="C1435" i="1"/>
  <c r="D1434" i="1"/>
  <c r="H1434" i="1" s="1"/>
  <c r="C1434" i="1"/>
  <c r="G1433" i="1"/>
  <c r="D1433" i="1"/>
  <c r="H1433" i="1" s="1"/>
  <c r="C1433" i="1"/>
  <c r="D1432" i="1"/>
  <c r="H1432" i="1" s="1"/>
  <c r="C1432" i="1"/>
  <c r="D1431" i="1"/>
  <c r="G1430" i="1"/>
  <c r="D1430" i="1"/>
  <c r="H1430" i="1" s="1"/>
  <c r="C1430" i="1"/>
  <c r="D1429" i="1"/>
  <c r="H1429" i="1" s="1"/>
  <c r="C1429" i="1"/>
  <c r="G1428" i="1"/>
  <c r="D1428" i="1"/>
  <c r="H1428" i="1" s="1"/>
  <c r="C1428" i="1"/>
  <c r="D1427" i="1"/>
  <c r="H1427" i="1" s="1"/>
  <c r="C1427" i="1"/>
  <c r="G1426" i="1"/>
  <c r="D1426" i="1"/>
  <c r="H1426" i="1" s="1"/>
  <c r="C1426" i="1"/>
  <c r="D1425" i="1"/>
  <c r="H1425" i="1" s="1"/>
  <c r="C1425" i="1"/>
  <c r="G1424" i="1"/>
  <c r="D1424" i="1"/>
  <c r="H1424" i="1" s="1"/>
  <c r="C1424" i="1"/>
  <c r="D1423" i="1"/>
  <c r="H1423" i="1" s="1"/>
  <c r="C1423" i="1"/>
  <c r="G1422" i="1"/>
  <c r="D1422" i="1"/>
  <c r="H1422" i="1" s="1"/>
  <c r="C1422" i="1"/>
  <c r="D1421" i="1"/>
  <c r="H1421" i="1" s="1"/>
  <c r="C1421" i="1"/>
  <c r="G1420" i="1"/>
  <c r="D1420" i="1"/>
  <c r="H1420" i="1" s="1"/>
  <c r="C1420" i="1"/>
  <c r="D1419" i="1"/>
  <c r="H1419" i="1" s="1"/>
  <c r="C1419" i="1"/>
  <c r="G1418" i="1"/>
  <c r="D1418" i="1"/>
  <c r="H1418" i="1" s="1"/>
  <c r="C1418" i="1"/>
  <c r="D1417" i="1"/>
  <c r="H1417" i="1" s="1"/>
  <c r="C1417" i="1"/>
  <c r="G1416" i="1"/>
  <c r="D1416" i="1"/>
  <c r="H1416" i="1" s="1"/>
  <c r="C1416" i="1"/>
  <c r="D1415" i="1"/>
  <c r="H1415" i="1" s="1"/>
  <c r="C1415" i="1"/>
  <c r="G1414" i="1"/>
  <c r="D1414" i="1"/>
  <c r="H1414" i="1" s="1"/>
  <c r="C1414" i="1"/>
  <c r="D1413" i="1"/>
  <c r="H1413" i="1" s="1"/>
  <c r="C1413" i="1"/>
  <c r="G1412" i="1"/>
  <c r="D1412" i="1"/>
  <c r="H1412" i="1" s="1"/>
  <c r="C1412" i="1"/>
  <c r="D1411" i="1"/>
  <c r="H1411" i="1" s="1"/>
  <c r="C1411" i="1"/>
  <c r="G1410" i="1"/>
  <c r="D1410" i="1"/>
  <c r="H1410" i="1" s="1"/>
  <c r="C1410" i="1"/>
  <c r="D1409" i="1"/>
  <c r="H1409" i="1" s="1"/>
  <c r="C1409" i="1"/>
  <c r="G1408" i="1"/>
  <c r="D1408" i="1"/>
  <c r="H1408" i="1" s="1"/>
  <c r="C1408" i="1"/>
  <c r="D1407" i="1"/>
  <c r="H1407" i="1" s="1"/>
  <c r="C1407" i="1"/>
  <c r="G1406" i="1"/>
  <c r="D1406" i="1"/>
  <c r="H1406" i="1" s="1"/>
  <c r="C1406" i="1"/>
  <c r="D1405" i="1"/>
  <c r="H1405" i="1" s="1"/>
  <c r="C1405" i="1"/>
  <c r="G1404" i="1"/>
  <c r="D1404" i="1"/>
  <c r="H1404" i="1" s="1"/>
  <c r="C1404" i="1"/>
  <c r="D1403" i="1"/>
  <c r="H1403" i="1" s="1"/>
  <c r="C1403" i="1"/>
  <c r="G1402" i="1"/>
  <c r="D1402" i="1"/>
  <c r="H1402" i="1" s="1"/>
  <c r="C1402" i="1"/>
  <c r="D1401" i="1"/>
  <c r="H1401" i="1" s="1"/>
  <c r="C1401" i="1"/>
  <c r="G1400" i="1"/>
  <c r="D1400" i="1"/>
  <c r="H1400" i="1" s="1"/>
  <c r="C1400" i="1"/>
  <c r="D1399" i="1"/>
  <c r="C1399" i="1"/>
  <c r="G1398" i="1"/>
  <c r="D1398" i="1"/>
  <c r="H1398" i="1" s="1"/>
  <c r="C1398" i="1"/>
  <c r="D1397" i="1"/>
  <c r="H1397" i="1" s="1"/>
  <c r="C1397" i="1"/>
  <c r="G1396" i="1"/>
  <c r="D1396" i="1"/>
  <c r="H1396" i="1" s="1"/>
  <c r="C1396" i="1"/>
  <c r="D1395" i="1"/>
  <c r="H1395" i="1" s="1"/>
  <c r="C1395" i="1"/>
  <c r="G1394" i="1"/>
  <c r="D1394" i="1"/>
  <c r="H1394" i="1" s="1"/>
  <c r="C1394" i="1"/>
  <c r="D1393" i="1"/>
  <c r="H1393" i="1" s="1"/>
  <c r="C1393" i="1"/>
  <c r="G1392" i="1"/>
  <c r="D1392" i="1"/>
  <c r="H1392" i="1" s="1"/>
  <c r="C1392" i="1"/>
  <c r="D1391" i="1"/>
  <c r="H1391" i="1" s="1"/>
  <c r="C1391" i="1"/>
  <c r="D1390" i="1"/>
  <c r="C1390" i="1"/>
  <c r="D1389" i="1"/>
  <c r="C1389" i="1"/>
  <c r="D1388" i="1"/>
  <c r="H1388" i="1" s="1"/>
  <c r="C1388" i="1"/>
  <c r="G1388" i="1" s="1"/>
  <c r="D1387" i="1"/>
  <c r="C1387" i="1"/>
  <c r="G1387" i="1" s="1"/>
  <c r="G1386" i="1"/>
  <c r="D1386" i="1"/>
  <c r="H1386" i="1" s="1"/>
  <c r="C1386" i="1"/>
  <c r="G1385" i="1"/>
  <c r="D1385" i="1"/>
  <c r="H1385" i="1" s="1"/>
  <c r="C1385"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D1367" i="1"/>
  <c r="G1367" i="1" s="1"/>
  <c r="C1367" i="1"/>
  <c r="H1366" i="1"/>
  <c r="D1366" i="1"/>
  <c r="G1366" i="1" s="1"/>
  <c r="C1366" i="1"/>
  <c r="H1365" i="1"/>
  <c r="D1365" i="1"/>
  <c r="G1365" i="1" s="1"/>
  <c r="C1365" i="1"/>
  <c r="H1364" i="1"/>
  <c r="G1364" i="1"/>
  <c r="D1364" i="1"/>
  <c r="C1364" i="1"/>
  <c r="H1363" i="1"/>
  <c r="G1363" i="1"/>
  <c r="D1363" i="1"/>
  <c r="C1363" i="1"/>
  <c r="H1362" i="1"/>
  <c r="G1362" i="1"/>
  <c r="D1362" i="1"/>
  <c r="C1362" i="1"/>
  <c r="H1361" i="1"/>
  <c r="D1361" i="1"/>
  <c r="G1361" i="1" s="1"/>
  <c r="C1361" i="1"/>
  <c r="H1360" i="1"/>
  <c r="D1360" i="1"/>
  <c r="G1360" i="1" s="1"/>
  <c r="C1360" i="1"/>
  <c r="H1359" i="1"/>
  <c r="G1359" i="1"/>
  <c r="D1359" i="1"/>
  <c r="C1359" i="1"/>
  <c r="D1358" i="1"/>
  <c r="G1358" i="1" s="1"/>
  <c r="C1358" i="1"/>
  <c r="H1357" i="1"/>
  <c r="D1357" i="1"/>
  <c r="G1357" i="1" s="1"/>
  <c r="C1357" i="1"/>
  <c r="H1356" i="1"/>
  <c r="D1356" i="1"/>
  <c r="G1356" i="1" s="1"/>
  <c r="C1356" i="1"/>
  <c r="D1355" i="1"/>
  <c r="G1355" i="1" s="1"/>
  <c r="C1355" i="1"/>
  <c r="H1354" i="1"/>
  <c r="D1354" i="1"/>
  <c r="G1354" i="1" s="1"/>
  <c r="C1354" i="1"/>
  <c r="H1353" i="1"/>
  <c r="G1353" i="1"/>
  <c r="D1353" i="1"/>
  <c r="C1353" i="1"/>
  <c r="H1352" i="1"/>
  <c r="D1352" i="1"/>
  <c r="G1352" i="1" s="1"/>
  <c r="C1352" i="1"/>
  <c r="H1351" i="1"/>
  <c r="G1351" i="1"/>
  <c r="D1351" i="1"/>
  <c r="C1351" i="1"/>
  <c r="H1350" i="1"/>
  <c r="D1350" i="1"/>
  <c r="G1350" i="1" s="1"/>
  <c r="C1350" i="1"/>
  <c r="H1349" i="1"/>
  <c r="D1349" i="1"/>
  <c r="G1349" i="1" s="1"/>
  <c r="C1349" i="1"/>
  <c r="H1348" i="1"/>
  <c r="D1348" i="1"/>
  <c r="G1348" i="1" s="1"/>
  <c r="C1348" i="1"/>
  <c r="H1347" i="1"/>
  <c r="G1347" i="1"/>
  <c r="D1347" i="1"/>
  <c r="C1347" i="1"/>
  <c r="H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D1310" i="1"/>
  <c r="C1310" i="1"/>
  <c r="H1310" i="1" s="1"/>
  <c r="H1309" i="1"/>
  <c r="G1309" i="1"/>
  <c r="D1309" i="1"/>
  <c r="C1309" i="1"/>
  <c r="H1308" i="1"/>
  <c r="G1308" i="1"/>
  <c r="D1308" i="1"/>
  <c r="C1308" i="1"/>
  <c r="H1307" i="1"/>
  <c r="G1307" i="1"/>
  <c r="D1307" i="1"/>
  <c r="C1307" i="1"/>
  <c r="D1306" i="1"/>
  <c r="C1306" i="1"/>
  <c r="H1306" i="1" s="1"/>
  <c r="D1305" i="1"/>
  <c r="H1305" i="1" s="1"/>
  <c r="C1305" i="1"/>
  <c r="H1304" i="1"/>
  <c r="G1304" i="1"/>
  <c r="D1304" i="1"/>
  <c r="C1304" i="1"/>
  <c r="H1303" i="1"/>
  <c r="G1303" i="1"/>
  <c r="D1303" i="1"/>
  <c r="C1303" i="1"/>
  <c r="D1302" i="1"/>
  <c r="H1302" i="1" s="1"/>
  <c r="C1302"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H1292" i="1" s="1"/>
  <c r="C1292" i="1"/>
  <c r="D1291" i="1"/>
  <c r="H1291" i="1" s="1"/>
  <c r="C1291" i="1"/>
  <c r="G1290" i="1"/>
  <c r="D1290" i="1"/>
  <c r="C1290" i="1"/>
  <c r="H1290" i="1" s="1"/>
  <c r="H1289" i="1"/>
  <c r="G1289" i="1"/>
  <c r="D1289" i="1"/>
  <c r="C1289" i="1"/>
  <c r="H1288" i="1"/>
  <c r="G1288" i="1"/>
  <c r="D1288" i="1"/>
  <c r="C1288" i="1"/>
  <c r="H1287" i="1"/>
  <c r="G1287" i="1"/>
  <c r="D1287" i="1"/>
  <c r="C1287" i="1"/>
  <c r="H1286" i="1"/>
  <c r="G1286" i="1"/>
  <c r="D1286" i="1"/>
  <c r="C1286" i="1"/>
  <c r="D1285" i="1"/>
  <c r="C1285" i="1"/>
  <c r="H1285" i="1" s="1"/>
  <c r="H1284" i="1"/>
  <c r="G1284" i="1"/>
  <c r="D1284" i="1"/>
  <c r="C1284" i="1"/>
  <c r="H1283" i="1"/>
  <c r="G1283" i="1"/>
  <c r="D1283" i="1"/>
  <c r="C1283" i="1"/>
  <c r="H1282" i="1"/>
  <c r="G1282" i="1"/>
  <c r="D1282" i="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D1263" i="1"/>
  <c r="H1263" i="1" s="1"/>
  <c r="C1263" i="1"/>
  <c r="H1262" i="1"/>
  <c r="G1262" i="1"/>
  <c r="D1262" i="1"/>
  <c r="C1262" i="1"/>
  <c r="D1261" i="1"/>
  <c r="H1261" i="1" s="1"/>
  <c r="C1261" i="1"/>
  <c r="C1260" i="1"/>
  <c r="C1259" i="1"/>
  <c r="G1258" i="1"/>
  <c r="D1258" i="1"/>
  <c r="H1258" i="1" s="1"/>
  <c r="C1258" i="1"/>
  <c r="H1257" i="1"/>
  <c r="G1257" i="1"/>
  <c r="D1257" i="1"/>
  <c r="C1257" i="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D1234" i="1"/>
  <c r="H1234" i="1" s="1"/>
  <c r="C1234" i="1"/>
  <c r="H1233" i="1"/>
  <c r="G1233" i="1"/>
  <c r="D1233" i="1"/>
  <c r="C1233" i="1"/>
  <c r="H1232" i="1"/>
  <c r="G1232" i="1"/>
  <c r="D1232" i="1"/>
  <c r="C1232" i="1"/>
  <c r="D1231" i="1"/>
  <c r="H1231" i="1" s="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4" i="1" s="1"/>
  <c r="C1224" i="1"/>
  <c r="D1223" i="1"/>
  <c r="H1223" i="1" s="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G1203" i="1"/>
  <c r="D1203" i="1"/>
  <c r="H1203" i="1" s="1"/>
  <c r="C1203" i="1"/>
  <c r="G1202" i="1"/>
  <c r="D1202" i="1"/>
  <c r="H1202" i="1" s="1"/>
  <c r="C1202" i="1"/>
  <c r="D1201" i="1"/>
  <c r="H1201" i="1" s="1"/>
  <c r="C1201" i="1"/>
  <c r="G1201" i="1" s="1"/>
  <c r="G1200" i="1"/>
  <c r="D1200" i="1"/>
  <c r="H1200" i="1" s="1"/>
  <c r="C1200" i="1"/>
  <c r="H1199" i="1"/>
  <c r="G1199" i="1"/>
  <c r="D1199" i="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G1188" i="1"/>
  <c r="D1188" i="1"/>
  <c r="H1188" i="1" s="1"/>
  <c r="C1188" i="1"/>
  <c r="H1187" i="1"/>
  <c r="G1187" i="1"/>
  <c r="D1187" i="1"/>
  <c r="C1187" i="1"/>
  <c r="D1186" i="1"/>
  <c r="G1186" i="1" s="1"/>
  <c r="C1186" i="1"/>
  <c r="C1185" i="1"/>
  <c r="H1184" i="1"/>
  <c r="D1184" i="1"/>
  <c r="G1184" i="1" s="1"/>
  <c r="C1184" i="1"/>
  <c r="H1183" i="1"/>
  <c r="D1183" i="1"/>
  <c r="G1183" i="1" s="1"/>
  <c r="C1183" i="1"/>
  <c r="C1182" i="1"/>
  <c r="H1179" i="1"/>
  <c r="G1179" i="1"/>
  <c r="D1179" i="1"/>
  <c r="C1179" i="1"/>
  <c r="H1178" i="1"/>
  <c r="G1178" i="1"/>
  <c r="D1178" i="1"/>
  <c r="C1178" i="1"/>
  <c r="H1177" i="1"/>
  <c r="D1177" i="1"/>
  <c r="G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D1153" i="1"/>
  <c r="G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G1092" i="1"/>
  <c r="D1092" i="1"/>
  <c r="H1092" i="1" s="1"/>
  <c r="C1092" i="1"/>
  <c r="H1091" i="1"/>
  <c r="G1091" i="1"/>
  <c r="D1091" i="1"/>
  <c r="C1091" i="1"/>
  <c r="H1090" i="1"/>
  <c r="G1090" i="1"/>
  <c r="D1090" i="1"/>
  <c r="C1090" i="1"/>
  <c r="H1089" i="1"/>
  <c r="D1089" i="1"/>
  <c r="G1089" i="1" s="1"/>
  <c r="C1089" i="1"/>
  <c r="H1088" i="1"/>
  <c r="G1088" i="1"/>
  <c r="D1088" i="1"/>
  <c r="C1088" i="1"/>
  <c r="C1087" i="1"/>
  <c r="H1086" i="1"/>
  <c r="G1086" i="1"/>
  <c r="D1086" i="1"/>
  <c r="C1086" i="1"/>
  <c r="H1085" i="1"/>
  <c r="D1085" i="1"/>
  <c r="G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D1059" i="1"/>
  <c r="H1059" i="1" s="1"/>
  <c r="C1059" i="1"/>
  <c r="H1058" i="1"/>
  <c r="G1058" i="1"/>
  <c r="D1058" i="1"/>
  <c r="C1058" i="1"/>
  <c r="D1057" i="1"/>
  <c r="H1057" i="1" s="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D1031" i="1"/>
  <c r="G1031" i="1" s="1"/>
  <c r="C1031" i="1"/>
  <c r="H1030" i="1"/>
  <c r="G1030" i="1"/>
  <c r="D1030" i="1"/>
  <c r="C1030" i="1"/>
  <c r="H1029" i="1"/>
  <c r="G1029" i="1"/>
  <c r="D1029" i="1"/>
  <c r="C1029" i="1"/>
  <c r="H1028" i="1"/>
  <c r="G1028" i="1"/>
  <c r="D1028" i="1"/>
  <c r="C1028" i="1"/>
  <c r="H1027" i="1"/>
  <c r="G1027" i="1"/>
  <c r="D1027" i="1"/>
  <c r="C1027" i="1"/>
  <c r="H1026" i="1"/>
  <c r="G1026" i="1"/>
  <c r="D1026" i="1"/>
  <c r="C1026" i="1"/>
  <c r="D1025" i="1"/>
  <c r="H1025" i="1" s="1"/>
  <c r="C1025" i="1"/>
  <c r="C1024" i="1"/>
  <c r="H1023" i="1"/>
  <c r="G1023" i="1"/>
  <c r="D1023" i="1"/>
  <c r="C1023" i="1"/>
  <c r="H1022" i="1"/>
  <c r="G1022" i="1"/>
  <c r="D1022" i="1"/>
  <c r="C1022" i="1"/>
  <c r="H1021" i="1"/>
  <c r="G1021" i="1"/>
  <c r="D1021" i="1"/>
  <c r="C1021" i="1"/>
  <c r="D1020" i="1"/>
  <c r="H1020" i="1" s="1"/>
  <c r="C1020" i="1"/>
  <c r="H1019" i="1"/>
  <c r="G1019" i="1"/>
  <c r="D1019" i="1"/>
  <c r="C1019" i="1"/>
  <c r="C1018" i="1"/>
  <c r="C1017" i="1"/>
  <c r="H1016" i="1"/>
  <c r="G1016" i="1"/>
  <c r="D1016" i="1"/>
  <c r="C1016" i="1"/>
  <c r="D1015" i="1"/>
  <c r="H1015" i="1" s="1"/>
  <c r="C1015" i="1"/>
  <c r="H1014" i="1"/>
  <c r="G1014"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H734" i="1"/>
  <c r="G734" i="1"/>
  <c r="D734" i="1"/>
  <c r="C734" i="1"/>
  <c r="H733" i="1"/>
  <c r="G733" i="1"/>
  <c r="D733" i="1"/>
  <c r="C733" i="1"/>
  <c r="H732" i="1"/>
  <c r="G732" i="1"/>
  <c r="D732" i="1"/>
  <c r="C732" i="1"/>
  <c r="H731" i="1"/>
  <c r="D731" i="1"/>
  <c r="G731" i="1" s="1"/>
  <c r="C731" i="1"/>
  <c r="H730" i="1"/>
  <c r="G730" i="1"/>
  <c r="D730" i="1"/>
  <c r="C730" i="1"/>
  <c r="H729" i="1"/>
  <c r="G729" i="1"/>
  <c r="D729" i="1"/>
  <c r="C729" i="1"/>
  <c r="H728" i="1"/>
  <c r="G728" i="1"/>
  <c r="D728" i="1"/>
  <c r="C728" i="1"/>
  <c r="H727" i="1"/>
  <c r="G727" i="1"/>
  <c r="D727" i="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9" i="1" s="1"/>
  <c r="C649" i="1"/>
  <c r="H648" i="1"/>
  <c r="D648" i="1"/>
  <c r="G648" i="1" s="1"/>
  <c r="C648" i="1"/>
  <c r="H647" i="1"/>
  <c r="D647" i="1"/>
  <c r="G647" i="1" s="1"/>
  <c r="C647" i="1"/>
  <c r="D646" i="1"/>
  <c r="H646" i="1" s="1"/>
  <c r="C646" i="1"/>
  <c r="D645" i="1"/>
  <c r="H645" i="1" s="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D423" i="1"/>
  <c r="G423" i="1" s="1"/>
  <c r="C423" i="1"/>
  <c r="C422" i="1"/>
  <c r="D421" i="1"/>
  <c r="G421" i="1" s="1"/>
  <c r="C421" i="1"/>
  <c r="G416" i="1"/>
  <c r="D416" i="1"/>
  <c r="H416" i="1" s="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D384" i="1"/>
  <c r="G384" i="1" s="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D365" i="1"/>
  <c r="H365" i="1" s="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D332" i="1"/>
  <c r="H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H301" i="1"/>
  <c r="G301" i="1"/>
  <c r="D301" i="1"/>
  <c r="C301" i="1"/>
  <c r="H300" i="1"/>
  <c r="G300" i="1"/>
  <c r="D300" i="1"/>
  <c r="C300" i="1"/>
  <c r="D299" i="1"/>
  <c r="H299" i="1" s="1"/>
  <c r="C299" i="1"/>
  <c r="G298"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G215" i="1"/>
  <c r="D215" i="1"/>
  <c r="H215" i="1" s="1"/>
  <c r="C215" i="1"/>
  <c r="H214" i="1"/>
  <c r="G214" i="1"/>
  <c r="D214" i="1"/>
  <c r="C214" i="1"/>
  <c r="G213"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H151" i="1"/>
  <c r="D151" i="1"/>
  <c r="G151" i="1" s="1"/>
  <c r="C151" i="1"/>
  <c r="H150" i="1"/>
  <c r="D150" i="1"/>
  <c r="G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D132" i="1"/>
  <c r="H132" i="1" s="1"/>
  <c r="C132" i="1"/>
  <c r="D131" i="1"/>
  <c r="H131" i="1" s="1"/>
  <c r="C131" i="1"/>
  <c r="D130" i="1"/>
  <c r="H129" i="1"/>
  <c r="G129" i="1"/>
  <c r="D129" i="1"/>
  <c r="C129" i="1"/>
  <c r="H128" i="1"/>
  <c r="G128" i="1"/>
  <c r="D128" i="1"/>
  <c r="C128" i="1"/>
  <c r="H127" i="1"/>
  <c r="G127" i="1"/>
  <c r="D127" i="1"/>
  <c r="C127" i="1"/>
  <c r="G126" i="1"/>
  <c r="D126" i="1"/>
  <c r="H126" i="1" s="1"/>
  <c r="C126" i="1"/>
  <c r="G125" i="1"/>
  <c r="D125" i="1"/>
  <c r="H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H81" i="1"/>
  <c r="G81" i="1"/>
  <c r="D81" i="1"/>
  <c r="C81" i="1"/>
  <c r="H80" i="1"/>
  <c r="G80" i="1"/>
  <c r="D80" i="1"/>
  <c r="C80" i="1"/>
  <c r="D79" i="1"/>
  <c r="H79" i="1" s="1"/>
  <c r="C79" i="1"/>
  <c r="H77" i="1"/>
  <c r="G77" i="1"/>
  <c r="D77" i="1"/>
  <c r="C77" i="1"/>
  <c r="G76" i="1"/>
  <c r="D76" i="1"/>
  <c r="H76" i="1" s="1"/>
  <c r="C76" i="1"/>
  <c r="H75" i="1"/>
  <c r="G75" i="1"/>
  <c r="D75" i="1"/>
  <c r="C75" i="1"/>
  <c r="G74" i="1"/>
  <c r="D74" i="1"/>
  <c r="H74" i="1" s="1"/>
  <c r="C74"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I30" i="3" l="1"/>
  <c r="D1510" i="1"/>
  <c r="H1518" i="1"/>
  <c r="G1569" i="1"/>
  <c r="J1569" i="1"/>
  <c r="H1558" i="1"/>
  <c r="I1558" i="1" s="1"/>
  <c r="D1556" i="1"/>
  <c r="J1558" i="1"/>
  <c r="G1346" i="1"/>
  <c r="H1355" i="1"/>
  <c r="E331" i="9"/>
  <c r="B331" i="9" s="1"/>
  <c r="H1358" i="1"/>
  <c r="E322" i="9"/>
  <c r="E321" i="9"/>
  <c r="B321" i="9" s="1"/>
  <c r="G1680" i="1"/>
  <c r="H1669" i="1"/>
  <c r="G1669" i="1"/>
  <c r="H1670" i="1"/>
  <c r="G1657" i="1"/>
  <c r="G1654" i="1"/>
  <c r="H1654" i="1"/>
  <c r="H1658" i="1"/>
  <c r="G1641" i="1"/>
  <c r="D51" i="8"/>
  <c r="C1628" i="1" s="1"/>
  <c r="H1628" i="1" s="1"/>
  <c r="H1634" i="1"/>
  <c r="G1685" i="1"/>
  <c r="G1681" i="1"/>
  <c r="G1612" i="1"/>
  <c r="H1614" i="1"/>
  <c r="H1618" i="1"/>
  <c r="D6" i="8"/>
  <c r="C1583" i="1" s="1"/>
  <c r="H1583" i="1" s="1"/>
  <c r="H1594" i="1"/>
  <c r="H1610" i="1"/>
  <c r="H1606" i="1"/>
  <c r="C1604" i="1"/>
  <c r="H1602" i="1"/>
  <c r="G1585" i="1"/>
  <c r="H1399" i="1"/>
  <c r="H1390" i="1"/>
  <c r="H1389" i="1"/>
  <c r="H1387" i="1"/>
  <c r="H1384" i="1"/>
  <c r="G1390" i="1"/>
  <c r="G1384" i="1"/>
  <c r="G1305" i="1"/>
  <c r="E311" i="9"/>
  <c r="B311" i="9" s="1"/>
  <c r="E324" i="9"/>
  <c r="B324" i="9" s="1"/>
  <c r="E36" i="9"/>
  <c r="B36" i="9" s="1"/>
  <c r="G1310" i="1"/>
  <c r="G1285" i="1"/>
  <c r="G1281" i="1"/>
  <c r="H1281" i="1"/>
  <c r="G1306" i="1"/>
  <c r="G1311" i="1"/>
  <c r="F197" i="5"/>
  <c r="D1301" i="1"/>
  <c r="E335" i="9"/>
  <c r="B335" i="9" s="1"/>
  <c r="G1302" i="1"/>
  <c r="F297" i="5"/>
  <c r="G1292" i="1"/>
  <c r="G1291" i="1"/>
  <c r="C1301" i="1"/>
  <c r="D296" i="5"/>
  <c r="D1260" i="1"/>
  <c r="H1260" i="1" s="1"/>
  <c r="G1261" i="1"/>
  <c r="G216" i="1"/>
  <c r="E31" i="9"/>
  <c r="E327" i="9"/>
  <c r="B327" i="9" s="1"/>
  <c r="G1263" i="1"/>
  <c r="E255" i="5"/>
  <c r="D1259" i="1" s="1"/>
  <c r="E303" i="9"/>
  <c r="B303" i="9" s="1"/>
  <c r="F252" i="5"/>
  <c r="D1256" i="1"/>
  <c r="G1251" i="1"/>
  <c r="G1234" i="1"/>
  <c r="G1223" i="1"/>
  <c r="G1224" i="1"/>
  <c r="G1231" i="1"/>
  <c r="E326" i="9"/>
  <c r="B326" i="9" s="1"/>
  <c r="H1186" i="1"/>
  <c r="F181" i="5"/>
  <c r="D1185" i="1"/>
  <c r="G1182" i="1"/>
  <c r="H1182" i="1"/>
  <c r="G1176" i="1"/>
  <c r="H1176" i="1"/>
  <c r="F171" i="5"/>
  <c r="D1087" i="1"/>
  <c r="E69" i="5"/>
  <c r="I23" i="3" s="1"/>
  <c r="E307" i="9"/>
  <c r="B307" i="9" s="1"/>
  <c r="D1075" i="1"/>
  <c r="D1076" i="1"/>
  <c r="F341" i="9"/>
  <c r="B341" i="9" s="1"/>
  <c r="G1057" i="1"/>
  <c r="G1059" i="1"/>
  <c r="D1018" i="1"/>
  <c r="H1018" i="1" s="1"/>
  <c r="G1045" i="1"/>
  <c r="F45" i="5"/>
  <c r="G1050" i="1"/>
  <c r="G1052" i="1"/>
  <c r="D1024" i="1"/>
  <c r="H1024" i="1" s="1"/>
  <c r="G1024" i="1"/>
  <c r="G1025" i="1"/>
  <c r="G1018" i="1"/>
  <c r="G1020" i="1"/>
  <c r="E12" i="5"/>
  <c r="D1017" i="1" s="1"/>
  <c r="G1013" i="1"/>
  <c r="G1015" i="1"/>
  <c r="G415" i="1"/>
  <c r="H421" i="1"/>
  <c r="H414" i="1"/>
  <c r="G645" i="1"/>
  <c r="B238" i="9"/>
  <c r="G726" i="1"/>
  <c r="G725" i="1"/>
  <c r="G717" i="1"/>
  <c r="G677" i="1"/>
  <c r="G653" i="1"/>
  <c r="E296" i="9"/>
  <c r="B296" i="9" s="1"/>
  <c r="E26" i="9"/>
  <c r="B26" i="9" s="1"/>
  <c r="G646" i="1"/>
  <c r="G649" i="1"/>
  <c r="F656" i="4"/>
  <c r="F264" i="9"/>
  <c r="B264" i="9" s="1"/>
  <c r="D374" i="1"/>
  <c r="G302" i="1"/>
  <c r="G422" i="1"/>
  <c r="H422" i="1"/>
  <c r="G299" i="1"/>
  <c r="E294" i="9"/>
  <c r="B294" i="9" s="1"/>
  <c r="F216" i="4"/>
  <c r="F246" i="9"/>
  <c r="G365" i="1"/>
  <c r="E308" i="4"/>
  <c r="D303" i="1" s="1"/>
  <c r="E321" i="4"/>
  <c r="D316" i="1" s="1"/>
  <c r="G331" i="1"/>
  <c r="G332" i="1"/>
  <c r="E273" i="4"/>
  <c r="D269" i="1" s="1"/>
  <c r="G265" i="1"/>
  <c r="G266" i="1"/>
  <c r="H212" i="1"/>
  <c r="G212" i="1"/>
  <c r="E67" i="9"/>
  <c r="B67" i="9" s="1"/>
  <c r="F244" i="9"/>
  <c r="B244" i="9" s="1"/>
  <c r="F243" i="9"/>
  <c r="B243" i="9" s="1"/>
  <c r="G190" i="1"/>
  <c r="H190" i="1"/>
  <c r="E55" i="9"/>
  <c r="B55" i="9" s="1"/>
  <c r="F194" i="4"/>
  <c r="F242" i="9"/>
  <c r="B242" i="9" s="1"/>
  <c r="G181" i="1"/>
  <c r="F239" i="9"/>
  <c r="B239" i="9" s="1"/>
  <c r="G180" i="1"/>
  <c r="E51" i="9"/>
  <c r="B51" i="9" s="1"/>
  <c r="G179" i="1"/>
  <c r="G178" i="1"/>
  <c r="G177" i="1"/>
  <c r="G176" i="1"/>
  <c r="G174" i="1"/>
  <c r="G175" i="1"/>
  <c r="G173" i="1"/>
  <c r="G171" i="1"/>
  <c r="G170" i="1"/>
  <c r="G169" i="1"/>
  <c r="G168" i="1"/>
  <c r="G166" i="1"/>
  <c r="G167" i="1"/>
  <c r="G165" i="1"/>
  <c r="G164" i="1"/>
  <c r="D161" i="1"/>
  <c r="H161" i="1" s="1"/>
  <c r="G163" i="1"/>
  <c r="G162" i="1"/>
  <c r="G156" i="1"/>
  <c r="G158" i="1"/>
  <c r="F160" i="4"/>
  <c r="G136" i="1"/>
  <c r="G147" i="1"/>
  <c r="G131" i="1"/>
  <c r="G132" i="1"/>
  <c r="E125" i="4"/>
  <c r="F125" i="4" s="1"/>
  <c r="E46" i="9"/>
  <c r="B46" i="9" s="1"/>
  <c r="F236" i="9"/>
  <c r="B236" i="9" s="1"/>
  <c r="G79" i="1"/>
  <c r="G82" i="1"/>
  <c r="H73" i="1"/>
  <c r="G73" i="1"/>
  <c r="E49" i="4"/>
  <c r="D45" i="1" s="1"/>
  <c r="F77" i="4"/>
  <c r="G64" i="1"/>
  <c r="G65" i="1"/>
  <c r="E34" i="9"/>
  <c r="B34" i="9" s="1"/>
  <c r="D49" i="1"/>
  <c r="E329" i="9"/>
  <c r="B329" i="9" s="1"/>
  <c r="G1391" i="1"/>
  <c r="G1395" i="1"/>
  <c r="G1399" i="1"/>
  <c r="G1403" i="1"/>
  <c r="G1407" i="1"/>
  <c r="G1411" i="1"/>
  <c r="G1415" i="1"/>
  <c r="G1419" i="1"/>
  <c r="G1423" i="1"/>
  <c r="G1427" i="1"/>
  <c r="G1434" i="1"/>
  <c r="G1438" i="1"/>
  <c r="G1442" i="1"/>
  <c r="G1446" i="1"/>
  <c r="G1450" i="1"/>
  <c r="G1454" i="1"/>
  <c r="G1458" i="1"/>
  <c r="G1462" i="1"/>
  <c r="G1464" i="1"/>
  <c r="H1464" i="1"/>
  <c r="G1466" i="1"/>
  <c r="H1466" i="1"/>
  <c r="G1468" i="1"/>
  <c r="H1468" i="1"/>
  <c r="G1470" i="1"/>
  <c r="H1470" i="1"/>
  <c r="G1472" i="1"/>
  <c r="H1472" i="1"/>
  <c r="G1474" i="1"/>
  <c r="H1474" i="1"/>
  <c r="G1389" i="1"/>
  <c r="G1393" i="1"/>
  <c r="G1397" i="1"/>
  <c r="G1401" i="1"/>
  <c r="G1405" i="1"/>
  <c r="G1409" i="1"/>
  <c r="G1413" i="1"/>
  <c r="G1417" i="1"/>
  <c r="G1421" i="1"/>
  <c r="G1425" i="1"/>
  <c r="G1429" i="1"/>
  <c r="G1432" i="1"/>
  <c r="G1436" i="1"/>
  <c r="G1440" i="1"/>
  <c r="G1444" i="1"/>
  <c r="G1448" i="1"/>
  <c r="G1452" i="1"/>
  <c r="G1456" i="1"/>
  <c r="G1460" i="1"/>
  <c r="G1463" i="1"/>
  <c r="H1463" i="1"/>
  <c r="G1465" i="1"/>
  <c r="H1465" i="1"/>
  <c r="G1467" i="1"/>
  <c r="H1467" i="1"/>
  <c r="G1469" i="1"/>
  <c r="H1469" i="1"/>
  <c r="G1471" i="1"/>
  <c r="H1471" i="1"/>
  <c r="G1473" i="1"/>
  <c r="H1473" i="1"/>
  <c r="H1475" i="1"/>
  <c r="H1476" i="1"/>
  <c r="H1477" i="1"/>
  <c r="H1478" i="1"/>
  <c r="H1479" i="1"/>
  <c r="H1529" i="1"/>
  <c r="H1533" i="1"/>
  <c r="H1539" i="1"/>
  <c r="G1541" i="1"/>
  <c r="I1541" i="1" s="1"/>
  <c r="J1541" i="1"/>
  <c r="G1543" i="1"/>
  <c r="I1543" i="1" s="1"/>
  <c r="J1543" i="1"/>
  <c r="H1544" i="1"/>
  <c r="G1545" i="1"/>
  <c r="I1545" i="1" s="1"/>
  <c r="J1545" i="1"/>
  <c r="H1546" i="1"/>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I1565" i="1"/>
  <c r="I1567" i="1"/>
  <c r="I1569" i="1"/>
  <c r="I1573" i="1"/>
  <c r="I1575" i="1"/>
  <c r="I1578" i="1"/>
  <c r="I1580" i="1"/>
  <c r="H1587" i="1"/>
  <c r="G1587" i="1"/>
  <c r="H1591" i="1"/>
  <c r="G1591" i="1"/>
  <c r="H1595" i="1"/>
  <c r="G1595" i="1"/>
  <c r="H1599" i="1"/>
  <c r="G1599" i="1"/>
  <c r="F112" i="4"/>
  <c r="D106" i="4"/>
  <c r="D153" i="4"/>
  <c r="F154" i="4"/>
  <c r="E647" i="4"/>
  <c r="D641" i="1" s="1"/>
  <c r="E430" i="4"/>
  <c r="F557" i="4"/>
  <c r="D536" i="4"/>
  <c r="H1524" i="1"/>
  <c r="H1528" i="1"/>
  <c r="H1532" i="1"/>
  <c r="H1536"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242" i="4"/>
  <c r="D230" i="4"/>
  <c r="F263" i="4"/>
  <c r="D262" i="4"/>
  <c r="F529" i="4"/>
  <c r="D522" i="4"/>
  <c r="E141" i="6"/>
  <c r="I27" i="3"/>
  <c r="I1544" i="1"/>
  <c r="I1546" i="1"/>
  <c r="H1556" i="1"/>
  <c r="G1556" i="1"/>
  <c r="H1564" i="1"/>
  <c r="G1564" i="1"/>
  <c r="H1566" i="1"/>
  <c r="G1566" i="1"/>
  <c r="H1568" i="1"/>
  <c r="G1568" i="1"/>
  <c r="H1570" i="1"/>
  <c r="G1570" i="1"/>
  <c r="H1574" i="1"/>
  <c r="G1574" i="1"/>
  <c r="H1576" i="1"/>
  <c r="G1576" i="1"/>
  <c r="H1579" i="1"/>
  <c r="G1579" i="1"/>
  <c r="H1581" i="1"/>
  <c r="G1581" i="1"/>
  <c r="D49" i="4"/>
  <c r="F322" i="4"/>
  <c r="D321" i="4"/>
  <c r="E648" i="4"/>
  <c r="D642" i="1" s="1"/>
  <c r="F427" i="4"/>
  <c r="F491" i="4"/>
  <c r="D430" i="4"/>
  <c r="H156" i="9"/>
  <c r="E597" i="4"/>
  <c r="D591" i="1" s="1"/>
  <c r="H1603" i="1"/>
  <c r="G1603" i="1"/>
  <c r="H1607" i="1"/>
  <c r="G1607" i="1"/>
  <c r="H1611" i="1"/>
  <c r="G1611" i="1"/>
  <c r="H1615" i="1"/>
  <c r="G1615" i="1"/>
  <c r="H1619" i="1"/>
  <c r="G1619" i="1"/>
  <c r="G1624" i="1"/>
  <c r="G1632" i="1"/>
  <c r="G1636" i="1"/>
  <c r="G1640" i="1"/>
  <c r="G1644" i="1"/>
  <c r="G1648" i="1"/>
  <c r="G1652" i="1"/>
  <c r="G1656" i="1"/>
  <c r="G1660" i="1"/>
  <c r="G1664" i="1"/>
  <c r="G1668" i="1"/>
  <c r="F44" i="4"/>
  <c r="D43" i="4"/>
  <c r="F91" i="4"/>
  <c r="D82" i="4"/>
  <c r="F170" i="4"/>
  <c r="D164" i="4"/>
  <c r="F366" i="4"/>
  <c r="D361" i="4"/>
  <c r="H34" i="3"/>
  <c r="D5" i="7"/>
  <c r="G314" i="9"/>
  <c r="E314" i="9" s="1"/>
  <c r="B314" i="9" s="1"/>
  <c r="D88" i="5"/>
  <c r="F89" i="5"/>
  <c r="G315" i="9"/>
  <c r="G316" i="9"/>
  <c r="F150" i="5"/>
  <c r="D147" i="5"/>
  <c r="F277" i="5"/>
  <c r="D274" i="5"/>
  <c r="E262" i="4"/>
  <c r="D258" i="1" s="1"/>
  <c r="D273" i="4"/>
  <c r="F274" i="4"/>
  <c r="F70" i="5"/>
  <c r="F71" i="5"/>
  <c r="H315" i="9"/>
  <c r="H316" i="9"/>
  <c r="G339" i="9"/>
  <c r="E339" i="9" s="1"/>
  <c r="B339" i="9" s="1"/>
  <c r="F219" i="5"/>
  <c r="F220" i="5"/>
  <c r="D35" i="6"/>
  <c r="F36" i="6"/>
  <c r="F122" i="6"/>
  <c r="D114" i="6"/>
  <c r="E5" i="7"/>
  <c r="G225" i="9"/>
  <c r="E225" i="9" s="1"/>
  <c r="B225" i="9" s="1"/>
  <c r="E202" i="4"/>
  <c r="D198" i="1" s="1"/>
  <c r="E373" i="4"/>
  <c r="D368" i="1" s="1"/>
  <c r="D571" i="4"/>
  <c r="F572" i="4"/>
  <c r="E584" i="4"/>
  <c r="D578" i="1" s="1"/>
  <c r="D629" i="4"/>
  <c r="F630" i="4"/>
  <c r="D135" i="5"/>
  <c r="F5" i="6"/>
  <c r="D134" i="4"/>
  <c r="E164" i="4"/>
  <c r="D202" i="4"/>
  <c r="F269" i="4"/>
  <c r="F314" i="4"/>
  <c r="D309" i="4"/>
  <c r="F412" i="4"/>
  <c r="D648" i="4"/>
  <c r="E536" i="4"/>
  <c r="G156" i="9"/>
  <c r="E156" i="9" s="1"/>
  <c r="B156" i="9" s="1"/>
  <c r="F607" i="4"/>
  <c r="D7" i="5"/>
  <c r="G336" i="9"/>
  <c r="F178" i="5"/>
  <c r="H336" i="9"/>
  <c r="E177" i="5"/>
  <c r="D203" i="5"/>
  <c r="F204" i="5"/>
  <c r="D129" i="6"/>
  <c r="F130" i="6"/>
  <c r="B31" i="9"/>
  <c r="B47" i="9"/>
  <c r="B59" i="9"/>
  <c r="B75" i="9"/>
  <c r="B83" i="9"/>
  <c r="B91" i="9"/>
  <c r="B99" i="9"/>
  <c r="G175" i="9"/>
  <c r="E175" i="9" s="1"/>
  <c r="B175" i="9" s="1"/>
  <c r="G217" i="9"/>
  <c r="E217" i="9" s="1"/>
  <c r="B217" i="9" s="1"/>
  <c r="B35" i="9"/>
  <c r="E337" i="9"/>
  <c r="B337" i="9" s="1"/>
  <c r="H310" i="9"/>
  <c r="G310" i="9"/>
  <c r="E310" i="9" s="1"/>
  <c r="B310" i="9" s="1"/>
  <c r="H309" i="9"/>
  <c r="M228" i="9"/>
  <c r="G207" i="9"/>
  <c r="E207" i="9" s="1"/>
  <c r="G206" i="9"/>
  <c r="E206" i="9" s="1"/>
  <c r="B206" i="9" s="1"/>
  <c r="H308" i="9"/>
  <c r="E308" i="9" s="1"/>
  <c r="B308" i="9" s="1"/>
  <c r="G211" i="9"/>
  <c r="E211" i="9" s="1"/>
  <c r="B211" i="9" s="1"/>
  <c r="L207" i="9"/>
  <c r="F207"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209" i="9"/>
  <c r="E209" i="9" s="1"/>
  <c r="B209" i="9" s="1"/>
  <c r="G180" i="9"/>
  <c r="E180" i="9" s="1"/>
  <c r="B180" i="9" s="1"/>
  <c r="H179" i="9"/>
  <c r="G227" i="9"/>
  <c r="E227" i="9" s="1"/>
  <c r="B227" i="9" s="1"/>
  <c r="G219" i="9"/>
  <c r="E219" i="9" s="1"/>
  <c r="B219" i="9" s="1"/>
  <c r="G300" i="9"/>
  <c r="E300" i="9" s="1"/>
  <c r="B300" i="9" s="1"/>
  <c r="G221" i="9"/>
  <c r="E221" i="9" s="1"/>
  <c r="B221" i="9" s="1"/>
  <c r="G213" i="9"/>
  <c r="E213" i="9" s="1"/>
  <c r="B213" i="9" s="1"/>
  <c r="G178" i="9"/>
  <c r="E178" i="9" s="1"/>
  <c r="B178" i="9" s="1"/>
  <c r="G176" i="9"/>
  <c r="E176" i="9" s="1"/>
  <c r="B176" i="9" s="1"/>
  <c r="G174" i="9"/>
  <c r="E174" i="9" s="1"/>
  <c r="B174" i="9" s="1"/>
  <c r="I10" i="9"/>
  <c r="G302" i="9"/>
  <c r="E302" i="9" s="1"/>
  <c r="B302" i="9" s="1"/>
  <c r="G223" i="9"/>
  <c r="E223" i="9" s="1"/>
  <c r="B223" i="9" s="1"/>
  <c r="G215" i="9"/>
  <c r="E215" i="9" s="1"/>
  <c r="B215" i="9" s="1"/>
  <c r="G210" i="9"/>
  <c r="E210" i="9" s="1"/>
  <c r="B210" i="9" s="1"/>
  <c r="E49" i="9"/>
  <c r="B49" i="9" s="1"/>
  <c r="E57" i="9"/>
  <c r="B57" i="9" s="1"/>
  <c r="E105" i="9"/>
  <c r="B105" i="9" s="1"/>
  <c r="B111" i="9"/>
  <c r="G179" i="9"/>
  <c r="E179" i="9" s="1"/>
  <c r="B179" i="9" s="1"/>
  <c r="B115" i="9"/>
  <c r="B123" i="9"/>
  <c r="B131" i="9"/>
  <c r="B139" i="9"/>
  <c r="B147" i="9"/>
  <c r="B155" i="9"/>
  <c r="B159" i="9"/>
  <c r="B167" i="9"/>
  <c r="B112" i="9"/>
  <c r="E165" i="9"/>
  <c r="B165" i="9" s="1"/>
  <c r="F231" i="9"/>
  <c r="B231" i="9" s="1"/>
  <c r="B246" i="9"/>
  <c r="B254" i="9"/>
  <c r="F271" i="9"/>
  <c r="B271" i="9" s="1"/>
  <c r="B277" i="9"/>
  <c r="F287" i="9"/>
  <c r="B287" i="9" s="1"/>
  <c r="F298" i="9"/>
  <c r="E312" i="9"/>
  <c r="B312" i="9" s="1"/>
  <c r="E320" i="9"/>
  <c r="B320" i="9" s="1"/>
  <c r="B241" i="9"/>
  <c r="B250" i="9"/>
  <c r="B258" i="9"/>
  <c r="F263" i="9"/>
  <c r="B263" i="9" s="1"/>
  <c r="B269" i="9"/>
  <c r="F279" i="9"/>
  <c r="B279" i="9" s="1"/>
  <c r="B285" i="9"/>
  <c r="B318" i="9"/>
  <c r="B322" i="9"/>
  <c r="G1628" i="1" l="1"/>
  <c r="D45" i="8"/>
  <c r="I40" i="3" s="1"/>
  <c r="G1583" i="1"/>
  <c r="D44" i="8"/>
  <c r="C1621" i="1" s="1"/>
  <c r="H1604" i="1"/>
  <c r="G1604" i="1"/>
  <c r="F296" i="5"/>
  <c r="C1300" i="1"/>
  <c r="G1301" i="1"/>
  <c r="H1301" i="1"/>
  <c r="G1260" i="1"/>
  <c r="E251" i="5"/>
  <c r="I25" i="3" s="1"/>
  <c r="G1259" i="1"/>
  <c r="H1259" i="1"/>
  <c r="G1256" i="1"/>
  <c r="H1256" i="1"/>
  <c r="G1185" i="1"/>
  <c r="H1185" i="1"/>
  <c r="E316" i="9"/>
  <c r="B316" i="9" s="1"/>
  <c r="D1074" i="1"/>
  <c r="G1087" i="1"/>
  <c r="H1087" i="1"/>
  <c r="G1076" i="1"/>
  <c r="H1076" i="1"/>
  <c r="G1075" i="1"/>
  <c r="H1075" i="1"/>
  <c r="H1017" i="1"/>
  <c r="G1017" i="1"/>
  <c r="E7" i="5"/>
  <c r="D1012" i="1" s="1"/>
  <c r="F12" i="5"/>
  <c r="F228" i="9"/>
  <c r="B228" i="9" s="1"/>
  <c r="G374" i="1"/>
  <c r="H374" i="1"/>
  <c r="G161" i="1"/>
  <c r="D121" i="1"/>
  <c r="G121" i="1"/>
  <c r="H121" i="1"/>
  <c r="E6" i="4"/>
  <c r="E422" i="4" s="1"/>
  <c r="H49" i="1"/>
  <c r="G49" i="1"/>
  <c r="F129" i="6"/>
  <c r="C1525" i="1"/>
  <c r="H22" i="3"/>
  <c r="C1012" i="1"/>
  <c r="E535" i="4"/>
  <c r="D530" i="1"/>
  <c r="F134" i="4"/>
  <c r="C130" i="1"/>
  <c r="F135" i="5"/>
  <c r="C1140" i="1"/>
  <c r="F274" i="5"/>
  <c r="D251" i="5"/>
  <c r="C1278" i="1"/>
  <c r="D360" i="4"/>
  <c r="F361" i="4"/>
  <c r="C356" i="1"/>
  <c r="I17" i="3"/>
  <c r="D535" i="4"/>
  <c r="F536" i="4"/>
  <c r="C530" i="1"/>
  <c r="E360" i="4"/>
  <c r="F648" i="4"/>
  <c r="C642" i="1"/>
  <c r="F571" i="4"/>
  <c r="C565" i="1"/>
  <c r="I33" i="3"/>
  <c r="D1538" i="1"/>
  <c r="H28" i="3"/>
  <c r="F35" i="6"/>
  <c r="C1431" i="1"/>
  <c r="E315" i="9"/>
  <c r="B315" i="9" s="1"/>
  <c r="G346" i="9"/>
  <c r="E346" i="9" s="1"/>
  <c r="H33" i="3"/>
  <c r="C1538" i="1"/>
  <c r="F82" i="4"/>
  <c r="C78" i="1"/>
  <c r="F430" i="4"/>
  <c r="D639" i="4"/>
  <c r="C424" i="1"/>
  <c r="F321" i="4"/>
  <c r="C316" i="1"/>
  <c r="I1581" i="1"/>
  <c r="I1576" i="1"/>
  <c r="I1570" i="1"/>
  <c r="I1566" i="1"/>
  <c r="F522" i="4"/>
  <c r="C516" i="1"/>
  <c r="F230" i="4"/>
  <c r="C226" i="1"/>
  <c r="B207" i="9"/>
  <c r="G338" i="9"/>
  <c r="E338" i="9" s="1"/>
  <c r="B338" i="9" s="1"/>
  <c r="F203" i="5"/>
  <c r="C1207" i="1"/>
  <c r="D177" i="5"/>
  <c r="F202" i="4"/>
  <c r="C198" i="1"/>
  <c r="D141" i="6"/>
  <c r="F629" i="4"/>
  <c r="C623" i="1"/>
  <c r="H368" i="1"/>
  <c r="G368" i="1"/>
  <c r="H30" i="3"/>
  <c r="F114" i="6"/>
  <c r="C1510" i="1"/>
  <c r="F273" i="4"/>
  <c r="C269" i="1"/>
  <c r="F147" i="5"/>
  <c r="C1152" i="1"/>
  <c r="I31" i="3"/>
  <c r="D1537" i="1"/>
  <c r="E639" i="4"/>
  <c r="D633" i="1" s="1"/>
  <c r="D424" i="1"/>
  <c r="H24" i="9"/>
  <c r="G24" i="9"/>
  <c r="E24" i="9" s="1"/>
  <c r="F153" i="4"/>
  <c r="D152" i="4"/>
  <c r="C149" i="1"/>
  <c r="I24" i="3"/>
  <c r="D1181" i="1"/>
  <c r="E336" i="9"/>
  <c r="B336" i="9" s="1"/>
  <c r="D308" i="4"/>
  <c r="F309" i="4"/>
  <c r="C304" i="1"/>
  <c r="E152" i="4"/>
  <c r="D160" i="1"/>
  <c r="G348" i="9"/>
  <c r="E348" i="9" s="1"/>
  <c r="H578" i="1"/>
  <c r="G578" i="1"/>
  <c r="F88" i="5"/>
  <c r="D69" i="5"/>
  <c r="C1093" i="1"/>
  <c r="F373" i="4"/>
  <c r="F164" i="4"/>
  <c r="C160" i="1"/>
  <c r="F43" i="4"/>
  <c r="C39" i="1"/>
  <c r="H591" i="1"/>
  <c r="G591" i="1"/>
  <c r="F49" i="4"/>
  <c r="C45" i="1"/>
  <c r="I1579" i="1"/>
  <c r="I1574" i="1"/>
  <c r="I1568" i="1"/>
  <c r="I1564" i="1"/>
  <c r="F262" i="4"/>
  <c r="C258" i="1"/>
  <c r="D6" i="4"/>
  <c r="H641" i="1"/>
  <c r="G641" i="1"/>
  <c r="F106" i="4"/>
  <c r="C102" i="1"/>
  <c r="C1622" i="1" l="1"/>
  <c r="H11" i="3" s="1"/>
  <c r="G1622" i="1"/>
  <c r="H1622" i="1"/>
  <c r="G344" i="9"/>
  <c r="E344" i="9" s="1"/>
  <c r="B344" i="9" s="1"/>
  <c r="K1481" i="9"/>
  <c r="I39" i="3"/>
  <c r="H19" i="9"/>
  <c r="E19" i="9" s="1"/>
  <c r="B19" i="9" s="1"/>
  <c r="G343" i="9"/>
  <c r="E343" i="9" s="1"/>
  <c r="E342" i="9" s="1"/>
  <c r="G1300" i="1"/>
  <c r="H1300" i="1"/>
  <c r="E176" i="5"/>
  <c r="D1180" i="1" s="1"/>
  <c r="D1255" i="1"/>
  <c r="F7" i="5"/>
  <c r="I22" i="3"/>
  <c r="E6" i="5"/>
  <c r="D2" i="1"/>
  <c r="H102" i="1"/>
  <c r="G102" i="1"/>
  <c r="H1093" i="1"/>
  <c r="G1093" i="1"/>
  <c r="E299" i="4"/>
  <c r="I18" i="3"/>
  <c r="D148" i="1"/>
  <c r="H149" i="1"/>
  <c r="G149" i="1"/>
  <c r="H1621" i="1"/>
  <c r="G1621" i="1"/>
  <c r="F141" i="6"/>
  <c r="H31" i="3"/>
  <c r="C1537" i="1"/>
  <c r="H1207" i="1"/>
  <c r="G1207" i="1"/>
  <c r="H226" i="1"/>
  <c r="G226" i="1"/>
  <c r="H316" i="1"/>
  <c r="G316" i="1"/>
  <c r="H565" i="1"/>
  <c r="G565" i="1"/>
  <c r="E418" i="4"/>
  <c r="D413" i="1" s="1"/>
  <c r="D355" i="1"/>
  <c r="E417" i="4"/>
  <c r="D412" i="1" s="1"/>
  <c r="H356" i="1"/>
  <c r="G356" i="1"/>
  <c r="F251" i="5"/>
  <c r="H25" i="3"/>
  <c r="C1255" i="1"/>
  <c r="H130" i="1"/>
  <c r="G130" i="1"/>
  <c r="H1012" i="1"/>
  <c r="G1012" i="1"/>
  <c r="G1525" i="1"/>
  <c r="H1525" i="1"/>
  <c r="H45" i="1"/>
  <c r="G45" i="1"/>
  <c r="H160" i="1"/>
  <c r="G160" i="1"/>
  <c r="F69" i="5"/>
  <c r="H23" i="3"/>
  <c r="C1074" i="1"/>
  <c r="H304" i="1"/>
  <c r="G304" i="1"/>
  <c r="D299" i="4"/>
  <c r="H18" i="3"/>
  <c r="F152" i="4"/>
  <c r="C148" i="1"/>
  <c r="H1152" i="1"/>
  <c r="G1152" i="1"/>
  <c r="G1510" i="1"/>
  <c r="H1510" i="1"/>
  <c r="H198" i="1"/>
  <c r="G198" i="1"/>
  <c r="H78" i="1"/>
  <c r="G78" i="1"/>
  <c r="B346" i="9"/>
  <c r="E345" i="9"/>
  <c r="I10" i="3" s="1"/>
  <c r="H530" i="1"/>
  <c r="G530" i="1"/>
  <c r="E643" i="4"/>
  <c r="D417" i="1"/>
  <c r="D422" i="4"/>
  <c r="F6" i="4"/>
  <c r="H17" i="3"/>
  <c r="D300" i="4"/>
  <c r="C2" i="1"/>
  <c r="E347" i="9"/>
  <c r="B348" i="9"/>
  <c r="H623" i="1"/>
  <c r="G623" i="1"/>
  <c r="H516" i="1"/>
  <c r="G516" i="1"/>
  <c r="H424" i="1"/>
  <c r="G424" i="1"/>
  <c r="H642" i="1"/>
  <c r="G642" i="1"/>
  <c r="D418" i="4"/>
  <c r="F360" i="4"/>
  <c r="C355" i="1"/>
  <c r="H1140" i="1"/>
  <c r="G1140" i="1"/>
  <c r="D6" i="5"/>
  <c r="H258" i="1"/>
  <c r="G258" i="1"/>
  <c r="H39" i="1"/>
  <c r="G39" i="1"/>
  <c r="F308" i="4"/>
  <c r="D417" i="4"/>
  <c r="C303" i="1"/>
  <c r="B24" i="9"/>
  <c r="H269" i="1"/>
  <c r="G269" i="1"/>
  <c r="D176" i="5"/>
  <c r="F177" i="5"/>
  <c r="H24" i="3"/>
  <c r="C1181" i="1"/>
  <c r="F639" i="4"/>
  <c r="C633" i="1"/>
  <c r="G1538" i="1"/>
  <c r="H1538" i="1"/>
  <c r="H1431" i="1"/>
  <c r="G1431" i="1"/>
  <c r="H9" i="3"/>
  <c r="D640" i="4"/>
  <c r="F535" i="4"/>
  <c r="C529" i="1"/>
  <c r="H1278" i="1"/>
  <c r="G1278" i="1"/>
  <c r="E640" i="4"/>
  <c r="D634" i="1" s="1"/>
  <c r="D529" i="1"/>
  <c r="B343" i="9" l="1"/>
  <c r="H299" i="9"/>
  <c r="D1011" i="1"/>
  <c r="F640" i="4"/>
  <c r="C634" i="1"/>
  <c r="D637" i="1"/>
  <c r="H1074" i="1"/>
  <c r="G1074" i="1"/>
  <c r="N3" i="9"/>
  <c r="I11" i="3"/>
  <c r="H1181" i="1"/>
  <c r="G1181" i="1"/>
  <c r="H303" i="1"/>
  <c r="G303" i="1"/>
  <c r="H355" i="1"/>
  <c r="G355" i="1"/>
  <c r="K3" i="9"/>
  <c r="I9" i="3"/>
  <c r="F417" i="4"/>
  <c r="C412" i="1"/>
  <c r="G306" i="9"/>
  <c r="E306" i="9" s="1"/>
  <c r="B306" i="9" s="1"/>
  <c r="G299" i="9"/>
  <c r="F6" i="5"/>
  <c r="C1011" i="1"/>
  <c r="H2" i="1"/>
  <c r="G2" i="1"/>
  <c r="F422" i="4"/>
  <c r="D643" i="4"/>
  <c r="C417" i="1"/>
  <c r="D423" i="4"/>
  <c r="D301" i="4"/>
  <c r="F299" i="4"/>
  <c r="C295" i="1"/>
  <c r="H1255" i="1"/>
  <c r="G1255" i="1"/>
  <c r="G1537" i="1"/>
  <c r="H1537" i="1"/>
  <c r="H529" i="1"/>
  <c r="G529" i="1"/>
  <c r="H633" i="1"/>
  <c r="G633" i="1"/>
  <c r="C296" i="1"/>
  <c r="H148" i="1"/>
  <c r="G148" i="1"/>
  <c r="F418" i="4"/>
  <c r="C413" i="1"/>
  <c r="F176" i="5"/>
  <c r="C1180" i="1"/>
  <c r="E301" i="4"/>
  <c r="D297" i="1" s="1"/>
  <c r="E423" i="4"/>
  <c r="D295" i="1"/>
  <c r="E300" i="4"/>
  <c r="D296" i="1" s="1"/>
  <c r="E299" i="9" l="1"/>
  <c r="B299" i="9" s="1"/>
  <c r="F643" i="4"/>
  <c r="C637" i="1"/>
  <c r="E425" i="4"/>
  <c r="D420" i="1" s="1"/>
  <c r="E644" i="4"/>
  <c r="D418" i="1"/>
  <c r="H20" i="9"/>
  <c r="E424" i="4"/>
  <c r="D419" i="1" s="1"/>
  <c r="H1180" i="1"/>
  <c r="G1180" i="1"/>
  <c r="F300" i="4"/>
  <c r="D644" i="4"/>
  <c r="F423" i="4"/>
  <c r="D425" i="4"/>
  <c r="C418" i="1"/>
  <c r="G20" i="9"/>
  <c r="D424" i="4"/>
  <c r="H8" i="3"/>
  <c r="H1011" i="1"/>
  <c r="G1011" i="1"/>
  <c r="H412" i="1"/>
  <c r="G412" i="1"/>
  <c r="H634" i="1"/>
  <c r="G634" i="1"/>
  <c r="H413" i="1"/>
  <c r="G413" i="1"/>
  <c r="H296" i="1"/>
  <c r="G296" i="1"/>
  <c r="F301" i="4"/>
  <c r="C297" i="1"/>
  <c r="H295" i="1"/>
  <c r="G295" i="1"/>
  <c r="H417" i="1"/>
  <c r="G417" i="1"/>
  <c r="E20" i="9" l="1"/>
  <c r="B20" i="9" s="1"/>
  <c r="M3" i="9"/>
  <c r="F425" i="4"/>
  <c r="C420" i="1"/>
  <c r="H297" i="1"/>
  <c r="G297" i="1"/>
  <c r="F424" i="4"/>
  <c r="C419" i="1"/>
  <c r="E646" i="4"/>
  <c r="D638" i="1"/>
  <c r="E645" i="4"/>
  <c r="H637" i="1"/>
  <c r="G637" i="1"/>
  <c r="D646" i="4"/>
  <c r="F644" i="4"/>
  <c r="C638" i="1"/>
  <c r="H418" i="1"/>
  <c r="G418" i="1"/>
  <c r="D645" i="4"/>
  <c r="F646" i="4" l="1"/>
  <c r="D650" i="4"/>
  <c r="C640" i="1"/>
  <c r="H420" i="1"/>
  <c r="G420" i="1"/>
  <c r="E650" i="4"/>
  <c r="D640" i="1"/>
  <c r="H638" i="1"/>
  <c r="G638" i="1"/>
  <c r="D649" i="4"/>
  <c r="F645" i="4"/>
  <c r="C639" i="1"/>
  <c r="E649" i="4"/>
  <c r="D639" i="1"/>
  <c r="H419" i="1"/>
  <c r="G419" i="1"/>
  <c r="H334" i="9"/>
  <c r="G334" i="9"/>
  <c r="E334" i="9" l="1"/>
  <c r="B334" i="9" s="1"/>
  <c r="H639" i="1"/>
  <c r="G639" i="1"/>
  <c r="H7" i="3"/>
  <c r="H640" i="1"/>
  <c r="G640" i="1"/>
  <c r="H19" i="3"/>
  <c r="F649" i="4"/>
  <c r="C643" i="1"/>
  <c r="G297" i="9"/>
  <c r="E297" i="9" s="1"/>
  <c r="B297" i="9" s="1"/>
  <c r="I20" i="3"/>
  <c r="D644" i="1"/>
  <c r="F650" i="4"/>
  <c r="H20" i="3"/>
  <c r="C644" i="1"/>
  <c r="I19" i="3"/>
  <c r="D643" i="1"/>
  <c r="E298" i="9" l="1"/>
  <c r="I8" i="3" s="1"/>
  <c r="H644" i="1"/>
  <c r="G644" i="1"/>
  <c r="J3" i="9"/>
  <c r="H643" i="1"/>
  <c r="G643" i="1"/>
  <c r="G295" i="9" l="1"/>
  <c r="L293" i="9"/>
  <c r="F293" i="9" s="1"/>
  <c r="H295" i="9"/>
  <c r="H18" i="9"/>
  <c r="G18" i="9"/>
  <c r="M15" i="9"/>
  <c r="G17" i="9"/>
  <c r="H16" i="9"/>
  <c r="K10" i="9"/>
  <c r="K9" i="9"/>
  <c r="J9" i="9"/>
  <c r="K11" i="9"/>
  <c r="J5" i="9"/>
  <c r="I17" i="9"/>
  <c r="K5" i="9"/>
  <c r="H22" i="9"/>
  <c r="H17" i="9"/>
  <c r="L16" i="9"/>
  <c r="G15" i="9"/>
  <c r="K13" i="9"/>
  <c r="I7" i="9"/>
  <c r="J13" i="9"/>
  <c r="K8" i="9"/>
  <c r="I9" i="9"/>
  <c r="I6" i="9"/>
  <c r="H21" i="9"/>
  <c r="J10" i="9"/>
  <c r="K7" i="9"/>
  <c r="K6" i="9"/>
  <c r="G16" i="9"/>
  <c r="G22" i="9"/>
  <c r="M16" i="9"/>
  <c r="H15" i="9"/>
  <c r="I5" i="9"/>
  <c r="I11" i="9"/>
  <c r="J6" i="9"/>
  <c r="K12" i="9"/>
  <c r="I13" i="9"/>
  <c r="J8" i="9"/>
  <c r="I8" i="9"/>
  <c r="J12" i="9"/>
  <c r="J11" i="9"/>
  <c r="I12" i="9"/>
  <c r="G21" i="9"/>
  <c r="L15" i="9"/>
  <c r="J17" i="9"/>
  <c r="J7" i="9"/>
  <c r="E12" i="9" l="1"/>
  <c r="B12" i="9" s="1"/>
  <c r="E10" i="9"/>
  <c r="B10" i="9" s="1"/>
  <c r="E21" i="9"/>
  <c r="B21" i="9" s="1"/>
  <c r="E9" i="9"/>
  <c r="B9" i="9" s="1"/>
  <c r="E5" i="9"/>
  <c r="B5" i="9" s="1"/>
  <c r="F15" i="9"/>
  <c r="E22" i="9"/>
  <c r="B22" i="9" s="1"/>
  <c r="E13" i="9"/>
  <c r="B13" i="9" s="1"/>
  <c r="E16" i="9"/>
  <c r="E18" i="9"/>
  <c r="B18" i="9" s="1"/>
  <c r="E8" i="9"/>
  <c r="B8" i="9" s="1"/>
  <c r="E11" i="9"/>
  <c r="B11" i="9" s="1"/>
  <c r="E15" i="9"/>
  <c r="E17" i="9"/>
  <c r="B17" i="9" s="1"/>
  <c r="F16" i="9"/>
  <c r="B293" i="9"/>
  <c r="F23" i="9"/>
  <c r="E6" i="9"/>
  <c r="B6" i="9" s="1"/>
  <c r="E7" i="9"/>
  <c r="B7" i="9" s="1"/>
  <c r="E295" i="9"/>
  <c r="B16" i="9" l="1"/>
  <c r="B295" i="9"/>
  <c r="E23" i="9"/>
  <c r="I7" i="3" s="1"/>
  <c r="F14" i="9"/>
  <c r="F3" i="9" s="1"/>
  <c r="B15" i="9"/>
  <c r="E14" i="9"/>
  <c r="I13" i="3" s="1"/>
  <c r="E4" i="9"/>
  <c r="E3" i="9" l="1"/>
</calcChain>
</file>

<file path=xl/sharedStrings.xml><?xml version="1.0" encoding="utf-8"?>
<sst xmlns="http://schemas.openxmlformats.org/spreadsheetml/2006/main" count="4733" uniqueCount="3656">
  <si>
    <t>Obveznik:</t>
  </si>
  <si>
    <t>50215 - SVEUČILIŠTE JOSIPA JURJA STROSSMAYERA U OSIJEKU - AKADEMIJA ZA UMJETNOST I KULTURU U OSIJEKU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</si>
  <si>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</si>
  <si>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</si>
  <si>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</si>
  <si>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</si>
  <si>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</si>
  <si>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</si>
  <si>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</si>
  <si>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</si>
  <si>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</si>
  <si>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</si>
  <si>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</si>
  <si>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</si>
  <si>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</si>
  <si>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</si>
  <si>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</si>
  <si>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</si>
  <si>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</si>
  <si>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</si>
  <si>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</si>
  <si>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</si>
  <si>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</si>
  <si>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</si>
  <si>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</si>
  <si>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</si>
  <si>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</si>
  <si>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</si>
  <si>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</si>
  <si>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</si>
  <si>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</si>
  <si>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</si>
  <si>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</si>
  <si>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</si>
  <si>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</si>
  <si>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</si>
  <si>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</si>
  <si>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</si>
  <si>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</si>
  <si>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</si>
  <si>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</si>
  <si>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</si>
  <si>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</si>
  <si>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</si>
  <si>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</si>
  <si>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</si>
  <si>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</si>
  <si>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</si>
  <si>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</si>
  <si>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</si>
  <si>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</si>
  <si>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</si>
  <si>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</si>
  <si>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</si>
  <si>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</si>
  <si>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</si>
  <si>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</si>
  <si>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</si>
  <si>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</si>
  <si>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</si>
  <si>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</si>
  <si>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</si>
  <si>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</si>
  <si>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</si>
  <si>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</si>
  <si>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</si>
  <si>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</si>
  <si>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</si>
  <si>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</si>
  <si>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</si>
  <si>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</si>
  <si>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</si>
  <si>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</si>
  <si>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</si>
  <si>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</si>
  <si>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</si>
  <si>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</si>
  <si>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</si>
  <si>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</si>
  <si>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</si>
  <si>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</si>
  <si>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</si>
  <si>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</si>
  <si>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</si>
  <si>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</si>
  <si>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</si>
  <si>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</si>
  <si>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</si>
  <si>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</si>
  <si>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</si>
  <si>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</si>
  <si>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</si>
  <si>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</si>
  <si>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</si>
  <si>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</si>
  <si>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</si>
  <si>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</si>
  <si>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</si>
  <si>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</si>
  <si>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</si>
  <si>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</si>
  <si>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</si>
  <si>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</si>
  <si>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</si>
  <si>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</si>
  <si>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</si>
  <si>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</si>
  <si>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</si>
  <si>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</si>
  <si>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</si>
  <si>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</si>
  <si>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</si>
  <si>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</si>
  <si>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</si>
  <si>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</si>
  <si>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</si>
  <si>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</si>
  <si>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</si>
  <si>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</si>
  <si>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</si>
  <si>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</si>
  <si>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</si>
  <si>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</si>
  <si>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</si>
  <si>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</si>
  <si>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</si>
  <si>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</si>
  <si>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</si>
  <si>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</si>
  <si>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</si>
  <si>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</si>
  <si>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</si>
  <si>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</si>
  <si>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</si>
  <si>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</si>
  <si>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</si>
  <si>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</si>
  <si>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</si>
  <si>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</si>
  <si>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</si>
  <si>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</si>
  <si>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</si>
  <si>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</si>
  <si>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</si>
  <si>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</si>
  <si>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</si>
  <si>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</si>
  <si>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</si>
  <si>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</si>
  <si>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</si>
  <si>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</si>
  <si>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</si>
  <si>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</si>
  <si>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</si>
  <si>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</si>
  <si>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</si>
  <si>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</si>
  <si>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</si>
  <si>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</si>
  <si>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</si>
  <si>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</si>
  <si>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</si>
  <si>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</si>
  <si>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</si>
  <si>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</si>
  <si>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</si>
  <si>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</si>
  <si>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</si>
  <si>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</si>
  <si>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</si>
  <si>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</si>
  <si>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</si>
  <si>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</si>
  <si>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</si>
  <si>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</si>
  <si>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</si>
  <si>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</si>
  <si>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</si>
  <si>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</si>
  <si>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</si>
  <si>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</si>
  <si>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</si>
  <si>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</si>
  <si>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</si>
  <si>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</si>
  <si>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</si>
  <si>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</si>
  <si>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</si>
  <si>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</si>
  <si>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</si>
  <si>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</si>
  <si>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</si>
  <si>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</si>
  <si>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</si>
  <si>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</si>
  <si>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</si>
  <si>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</si>
  <si>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</si>
  <si>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</si>
  <si>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</si>
  <si>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</si>
  <si>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</si>
  <si>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</si>
  <si>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</si>
  <si>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</si>
  <si>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</si>
  <si>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</si>
  <si>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</si>
  <si>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</si>
  <si>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</si>
  <si>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</si>
  <si>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</si>
  <si>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</si>
  <si>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</si>
  <si>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</si>
  <si>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</si>
  <si>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</si>
  <si>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</si>
  <si>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</si>
  <si>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</si>
  <si>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</si>
  <si>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</si>
  <si>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</si>
  <si>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</si>
  <si>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</si>
  <si>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</si>
  <si>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</si>
  <si>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</si>
  <si>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</si>
  <si>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</si>
  <si>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</si>
  <si>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</si>
  <si>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</si>
  <si>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</si>
  <si>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</si>
  <si>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</si>
  <si>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</si>
  <si>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</si>
  <si>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</si>
  <si>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</si>
  <si>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</si>
  <si>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</si>
  <si>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</si>
  <si>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</si>
  <si>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</si>
  <si>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</si>
  <si>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</si>
  <si>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</si>
  <si>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</si>
  <si>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</si>
  <si>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</si>
  <si>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</si>
  <si>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</si>
  <si>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</si>
  <si>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</si>
  <si>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</si>
  <si>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</si>
  <si>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</si>
  <si>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</si>
  <si>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</si>
  <si>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</si>
  <si>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</si>
  <si>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</si>
  <si>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</si>
  <si>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</si>
  <si>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</si>
  <si>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</si>
  <si>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</si>
  <si>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</si>
  <si>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</si>
  <si>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</si>
  <si>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</si>
  <si>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</si>
  <si>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</si>
  <si>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</si>
  <si>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</si>
  <si>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</si>
  <si>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</si>
  <si>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</si>
  <si>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</si>
  <si>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</si>
  <si>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</si>
  <si>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</si>
  <si>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</si>
  <si>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</si>
  <si>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</si>
  <si>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</si>
  <si>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</si>
  <si>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</si>
  <si>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</si>
  <si>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</si>
  <si>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</si>
  <si>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</si>
  <si>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</si>
  <si>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</si>
  <si>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</si>
  <si>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</si>
  <si>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</si>
  <si>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</si>
  <si>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</si>
  <si>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</si>
  <si>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</si>
  <si>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</si>
  <si>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</si>
  <si>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</si>
  <si>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</si>
  <si>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</si>
  <si>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</si>
  <si>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</si>
  <si>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</si>
  <si>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</si>
  <si>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</si>
  <si>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</si>
  <si>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</si>
  <si>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</si>
  <si>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</si>
  <si>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</si>
  <si>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</si>
  <si>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</si>
  <si>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</si>
  <si>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</si>
  <si>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</si>
  <si>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</si>
  <si>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</si>
  <si>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</si>
  <si>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</si>
  <si>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</si>
  <si>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</si>
  <si>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</si>
  <si>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</si>
  <si>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</si>
  <si>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</si>
  <si>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</si>
  <si>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</si>
  <si>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</si>
  <si>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</si>
  <si>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</si>
  <si>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</si>
  <si>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</si>
  <si>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</si>
  <si>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</si>
  <si>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</si>
  <si>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</si>
  <si>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</si>
  <si>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</si>
  <si>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</si>
  <si>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</si>
  <si>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</si>
  <si>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</si>
  <si>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</si>
  <si>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</si>
  <si>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</si>
  <si>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</si>
  <si>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</si>
  <si>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</si>
  <si>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</si>
  <si>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</si>
  <si>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</si>
  <si>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</si>
  <si>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</si>
  <si>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</si>
  <si>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</si>
  <si>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</si>
  <si>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</si>
  <si>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</si>
  <si>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</si>
  <si>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</si>
  <si>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</si>
  <si>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</si>
  <si>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</si>
  <si>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</si>
  <si>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</si>
  <si>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</si>
  <si>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</si>
  <si>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</si>
  <si>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</si>
  <si>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</si>
  <si>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</si>
  <si>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</si>
  <si>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</si>
  <si>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</si>
  <si>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</si>
  <si>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</si>
  <si>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</si>
  <si>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</si>
  <si>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</si>
  <si>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</si>
  <si>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</si>
  <si>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</si>
  <si>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</si>
  <si>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</si>
  <si>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</si>
  <si>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</si>
  <si>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</si>
  <si>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</si>
  <si>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</si>
  <si>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</si>
  <si>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</si>
  <si>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</si>
  <si>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</si>
  <si>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</si>
  <si>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</si>
  <si>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</si>
  <si>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</si>
  <si>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</si>
  <si>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</si>
  <si>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</si>
  <si>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</si>
  <si>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</si>
  <si>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</si>
  <si>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</si>
  <si>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</si>
  <si>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</si>
  <si>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</si>
  <si>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</si>
  <si>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</si>
  <si>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</si>
  <si>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</si>
  <si>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</si>
  <si>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</si>
  <si>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</si>
  <si>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</si>
  <si>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</si>
  <si>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</si>
  <si>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</si>
  <si>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</si>
  <si>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</si>
  <si>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</si>
  <si>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</si>
  <si>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</si>
  <si>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</si>
  <si>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</si>
  <si>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</si>
  <si>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</si>
  <si>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</si>
  <si>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</si>
  <si>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</si>
  <si>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</si>
  <si>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</si>
  <si>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</si>
  <si>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</si>
  <si>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</si>
  <si>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</si>
  <si>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</si>
  <si>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</si>
  <si>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</si>
  <si>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</si>
  <si>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</si>
  <si>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</si>
  <si>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</si>
  <si>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</si>
  <si>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</si>
  <si>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</si>
  <si>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</si>
  <si>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</si>
  <si>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</si>
  <si>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</si>
  <si>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</si>
  <si>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</si>
  <si>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</si>
  <si>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</si>
  <si>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</si>
  <si>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</si>
  <si>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</si>
  <si>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</si>
  <si>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</si>
  <si>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</si>
  <si>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</si>
  <si>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</si>
  <si>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</si>
  <si>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</si>
  <si>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</si>
  <si>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</si>
  <si>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</si>
  <si>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</si>
  <si>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</si>
  <si>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</si>
  <si>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</si>
  <si>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</si>
  <si>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</si>
  <si>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</si>
  <si>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</si>
  <si>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</si>
  <si>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</si>
  <si>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</si>
  <si>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</si>
  <si>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</si>
  <si>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</si>
  <si>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</si>
  <si>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</si>
  <si>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</si>
  <si>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</si>
  <si>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</si>
  <si>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</si>
  <si>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</si>
  <si>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</si>
  <si>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</si>
  <si>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</si>
  <si>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</si>
  <si>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</si>
  <si>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</si>
  <si>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</si>
  <si>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</si>
  <si>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</si>
  <si>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</si>
  <si>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</si>
  <si>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</si>
  <si>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</si>
  <si>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</si>
  <si>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</si>
  <si>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</si>
  <si>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</si>
  <si>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</si>
  <si>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</si>
  <si>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</si>
  <si>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</si>
  <si>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</si>
  <si>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</si>
  <si>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</si>
  <si>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</si>
  <si>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</si>
  <si>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</si>
  <si>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</si>
  <si>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</si>
  <si>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</si>
  <si>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</si>
  <si>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</si>
  <si>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</si>
  <si>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</si>
  <si>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</si>
  <si>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</si>
  <si>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</si>
  <si>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</si>
  <si>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</si>
  <si>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</si>
  <si>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</si>
  <si>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</si>
  <si>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</si>
  <si>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</si>
  <si>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</si>
  <si>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</si>
  <si>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</si>
  <si>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</si>
  <si>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</si>
  <si>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</si>
  <si>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</si>
  <si>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</si>
  <si>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</si>
  <si>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</si>
  <si>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</si>
  <si>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</si>
  <si>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</si>
  <si>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</si>
  <si>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</si>
  <si>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</si>
  <si>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</si>
  <si>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</si>
  <si>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</si>
  <si>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</si>
  <si>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</si>
  <si>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</si>
  <si>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</si>
  <si>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</si>
  <si>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</si>
  <si>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</si>
  <si>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</si>
  <si>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</si>
  <si>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</si>
  <si>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</si>
  <si>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</si>
  <si>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</si>
  <si>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</si>
  <si>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</si>
  <si>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</si>
  <si>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</si>
  <si>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</si>
  <si>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</si>
  <si>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</si>
  <si>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</si>
  <si>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</si>
  <si>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</si>
  <si>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</si>
  <si>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</si>
  <si>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</si>
  <si>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</si>
  <si>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</si>
  <si>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</si>
  <si>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</si>
  <si>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</si>
  <si>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</si>
  <si>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</si>
  <si>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</si>
  <si>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</si>
  <si>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</si>
  <si>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</si>
  <si>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</si>
  <si>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</si>
  <si>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</si>
  <si>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</si>
  <si>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</si>
  <si>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</si>
  <si>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</si>
  <si>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</si>
  <si>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</si>
  <si>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</si>
  <si>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</si>
  <si>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</si>
  <si>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</si>
  <si>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</si>
  <si>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</si>
  <si>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</si>
  <si>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</si>
  <si>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</si>
  <si>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</si>
  <si>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</si>
  <si>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</si>
  <si>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</si>
  <si>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</si>
  <si>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</si>
  <si>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</si>
  <si>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</si>
  <si>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</si>
  <si>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</si>
  <si>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</si>
  <si>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</si>
  <si>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</si>
  <si>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</si>
  <si>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</si>
  <si>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</si>
  <si>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</si>
  <si>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</si>
  <si>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</si>
  <si>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</si>
  <si>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</si>
  <si>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</si>
  <si>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</si>
  <si>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</si>
  <si>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</si>
  <si>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</si>
  <si>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</si>
  <si>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</si>
  <si>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</si>
  <si>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</si>
  <si>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</si>
  <si>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</si>
  <si>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</si>
  <si>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</si>
  <si>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</si>
  <si>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</si>
  <si>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</si>
  <si>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</si>
  <si>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</si>
  <si>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</si>
  <si>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</si>
  <si>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</si>
  <si>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</si>
  <si>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</si>
  <si>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</si>
  <si>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</si>
  <si>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</si>
  <si>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</si>
  <si>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</si>
  <si>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</si>
  <si>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</si>
  <si>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</si>
  <si>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</si>
  <si>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</si>
  <si>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</si>
  <si>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</si>
  <si>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</si>
  <si>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</si>
  <si>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</si>
  <si>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</si>
  <si>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</si>
  <si>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</si>
  <si>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</si>
  <si>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</si>
  <si>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</si>
  <si>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</si>
  <si>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</si>
  <si>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</si>
  <si>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</si>
  <si>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</si>
  <si>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</si>
  <si>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</si>
  <si>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</si>
  <si>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</si>
  <si>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</si>
  <si>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</si>
  <si>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</si>
  <si>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</si>
  <si>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</si>
  <si>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</si>
  <si>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</si>
  <si>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</si>
  <si>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</si>
  <si>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</si>
  <si>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</si>
  <si>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</si>
  <si>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</si>
  <si>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</si>
  <si>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</si>
  <si>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</si>
  <si>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</si>
  <si>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</si>
  <si>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</si>
  <si>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</si>
  <si>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</si>
  <si>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</si>
  <si>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</si>
  <si>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</si>
  <si>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</si>
  <si>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</si>
  <si>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</si>
  <si>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</si>
  <si>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</si>
  <si>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</si>
  <si>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</si>
  <si>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</si>
  <si>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</si>
  <si>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</si>
  <si>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</si>
  <si>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</si>
  <si>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</si>
  <si>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</si>
  <si>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</si>
  <si>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</si>
  <si>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</si>
  <si>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</si>
  <si>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</si>
  <si>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</si>
  <si>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</si>
  <si>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</si>
  <si>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</si>
  <si>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</si>
  <si>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</si>
  <si>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</si>
  <si>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</si>
  <si>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</si>
  <si>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</si>
  <si>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</si>
  <si>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</si>
  <si>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</si>
  <si>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</si>
  <si>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</si>
  <si>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</si>
  <si>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</si>
  <si>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</si>
  <si>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</si>
  <si>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</si>
  <si>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</si>
  <si>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</si>
  <si>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</si>
  <si>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</si>
  <si>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</si>
  <si>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</si>
  <si>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</si>
  <si>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</si>
  <si>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</si>
  <si>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</si>
  <si>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</si>
  <si>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</si>
  <si>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</si>
  <si>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</si>
  <si>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</si>
  <si>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</si>
  <si>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</si>
  <si>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</si>
  <si>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</si>
  <si>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</si>
  <si>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</si>
  <si>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</si>
  <si>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</si>
  <si>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</si>
  <si>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</si>
  <si>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</si>
  <si>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</si>
  <si>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</si>
  <si>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</si>
  <si>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</si>
  <si>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</si>
  <si>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</si>
  <si>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</si>
  <si>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</si>
  <si>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</si>
  <si>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</si>
  <si>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</si>
  <si>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</si>
  <si>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</si>
  <si>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</si>
  <si>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</si>
  <si>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</si>
  <si>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</si>
  <si>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</si>
  <si>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</si>
  <si>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</si>
  <si>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</si>
  <si>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</si>
  <si>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</si>
  <si>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</si>
  <si>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</si>
  <si>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</si>
  <si>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</si>
  <si>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</si>
  <si>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</si>
  <si>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</si>
  <si>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</si>
  <si>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</si>
  <si>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</si>
  <si>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</si>
  <si>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</si>
  <si>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</si>
  <si>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</si>
  <si>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</si>
  <si>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</si>
  <si>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</si>
  <si>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</si>
  <si>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</si>
  <si>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</si>
  <si>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</si>
  <si>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</si>
  <si>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</si>
  <si>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</si>
  <si>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</si>
  <si>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</si>
  <si>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</si>
  <si>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</si>
  <si>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</si>
  <si>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</si>
  <si>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</si>
  <si>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</si>
  <si>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</si>
  <si>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</si>
  <si>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</si>
  <si>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</si>
  <si>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</si>
  <si>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</si>
  <si>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</si>
  <si>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</si>
  <si>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</si>
  <si>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</si>
  <si>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</si>
  <si>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</si>
  <si>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</si>
  <si>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</si>
  <si>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</si>
  <si>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</si>
  <si>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</si>
  <si>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</si>
  <si>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</si>
  <si>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</si>
  <si>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</si>
  <si>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</si>
  <si>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</si>
  <si>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</si>
  <si>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</si>
  <si>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</si>
  <si>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</si>
  <si>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</si>
  <si>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</si>
  <si>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</si>
  <si>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</si>
  <si>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</si>
  <si>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</si>
  <si>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</si>
  <si>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</si>
  <si>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</si>
  <si>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</si>
  <si>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</si>
  <si>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</si>
  <si>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</si>
  <si>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</si>
  <si>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</si>
  <si>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</si>
  <si>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</si>
  <si>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</si>
  <si>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</si>
  <si>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</si>
  <si>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</si>
  <si>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</si>
  <si>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</si>
  <si>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</si>
  <si>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</si>
  <si>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</si>
  <si>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</si>
  <si>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</si>
  <si>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</si>
  <si>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</si>
  <si>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</si>
  <si>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</si>
  <si>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</si>
  <si>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</si>
  <si>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</si>
  <si>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</si>
  <si>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</si>
  <si>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</si>
  <si>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</si>
  <si>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</si>
  <si>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</si>
  <si>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</si>
  <si>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</si>
  <si>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</si>
  <si>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</si>
  <si>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</si>
  <si>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</si>
  <si>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</si>
  <si>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</si>
  <si>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</si>
  <si>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</si>
  <si>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</si>
  <si>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</si>
  <si>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</si>
  <si>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</si>
  <si>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</si>
  <si>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</si>
  <si>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</si>
  <si>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</si>
  <si>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</si>
  <si>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</si>
  <si>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</si>
  <si>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</si>
  <si>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</si>
  <si>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</si>
  <si>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</si>
  <si>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</si>
  <si>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</si>
  <si>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</si>
  <si>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</si>
  <si>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</si>
  <si>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</si>
  <si>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</si>
  <si>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</si>
  <si>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</si>
  <si>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</si>
  <si>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</si>
  <si>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</si>
  <si>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</si>
  <si>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</si>
  <si>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</si>
  <si>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</si>
  <si>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</si>
  <si>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</si>
  <si>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</si>
  <si>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</si>
  <si>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</si>
  <si>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</si>
  <si>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</si>
  <si>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</si>
  <si>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</si>
  <si>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</si>
  <si>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</si>
  <si>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</si>
  <si>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</si>
  <si>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</si>
  <si>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</si>
  <si>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</si>
  <si>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</si>
  <si>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</si>
  <si>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</si>
  <si>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</si>
  <si>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</si>
  <si>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</si>
  <si>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</si>
  <si>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</si>
  <si>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</si>
  <si>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</si>
  <si>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</si>
  <si>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</si>
  <si>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</si>
  <si>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</si>
  <si>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</si>
  <si>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</si>
  <si>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</si>
  <si>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</si>
  <si>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</si>
  <si>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</si>
  <si>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</si>
  <si>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</si>
  <si>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</si>
  <si>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</si>
  <si>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</si>
  <si>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</si>
  <si>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</si>
  <si>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</si>
  <si>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</si>
  <si>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</si>
  <si>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</si>
  <si>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</si>
  <si>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</si>
  <si>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</si>
  <si>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</si>
  <si>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</si>
  <si>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</si>
  <si>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</si>
  <si>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</si>
  <si>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</si>
  <si>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</si>
  <si>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</si>
  <si>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</si>
  <si>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</si>
  <si>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</si>
  <si>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</si>
  <si>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</si>
  <si>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</si>
  <si>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</si>
  <si>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</si>
  <si>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</si>
  <si>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</si>
  <si>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</si>
  <si>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</si>
  <si>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</si>
  <si>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</si>
  <si>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</si>
  <si>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</si>
  <si>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</si>
  <si>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</si>
  <si>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</si>
  <si>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</si>
  <si>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</si>
  <si>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</si>
  <si>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</si>
  <si>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</si>
  <si>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</si>
  <si>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</si>
  <si>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</si>
  <si>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</si>
  <si>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</si>
  <si>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</si>
  <si>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</si>
  <si>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</si>
  <si>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</si>
  <si>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</si>
  <si>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</si>
  <si>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</si>
  <si>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</si>
  <si>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</si>
  <si>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</si>
  <si>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</si>
  <si>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</si>
  <si>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</si>
  <si>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</si>
  <si>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</si>
  <si>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</si>
  <si>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</si>
  <si>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</si>
  <si>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</si>
  <si>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</si>
  <si>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</si>
  <si>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</si>
  <si>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</si>
  <si>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</si>
  <si>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</si>
  <si>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</si>
  <si>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</si>
  <si>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</si>
  <si>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</si>
  <si>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</si>
  <si>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</si>
  <si>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</si>
  <si>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</si>
  <si>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</si>
  <si>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</si>
  <si>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</si>
  <si>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</si>
  <si>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</si>
  <si>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</si>
  <si>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</si>
  <si>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</si>
  <si>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</si>
  <si>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</si>
  <si>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</si>
  <si>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</si>
  <si>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</si>
  <si>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</si>
  <si>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</si>
  <si>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</si>
  <si>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</si>
  <si>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</si>
  <si>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</si>
  <si>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</si>
  <si>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</si>
  <si>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</si>
  <si>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</si>
  <si>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</si>
  <si>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</si>
  <si>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</si>
  <si>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</si>
  <si>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</si>
  <si>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</si>
  <si>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</si>
  <si>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</si>
  <si>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</si>
  <si>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</si>
  <si>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</si>
  <si>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</si>
  <si>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</si>
  <si>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</si>
  <si>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</si>
  <si>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</si>
  <si>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</si>
  <si>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</si>
  <si>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</si>
  <si>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</si>
  <si>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</si>
  <si>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</si>
  <si>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</si>
  <si>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</si>
  <si>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</si>
  <si>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</si>
  <si>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</si>
  <si>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</si>
  <si>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</si>
  <si>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</si>
  <si>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</si>
  <si>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</si>
  <si>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</si>
  <si>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</si>
  <si>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</si>
  <si>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</si>
  <si>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</si>
  <si>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</si>
  <si>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</si>
  <si>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</si>
  <si>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</si>
  <si>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</si>
  <si>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</si>
  <si>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</si>
  <si>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</si>
  <si>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</si>
  <si>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</si>
  <si>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</si>
  <si>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</si>
  <si>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</si>
  <si>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</si>
  <si>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</si>
  <si>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</si>
  <si>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</si>
  <si>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</si>
  <si>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</si>
  <si>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</si>
  <si>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</si>
  <si>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</si>
  <si>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</si>
  <si>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</si>
  <si>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</si>
  <si>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</si>
  <si>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</si>
  <si>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</si>
  <si>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</si>
  <si>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</si>
  <si>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</si>
  <si>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</si>
  <si>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</si>
  <si>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</si>
  <si>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</si>
  <si>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</si>
  <si>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</si>
  <si>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</si>
  <si>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</si>
  <si>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</si>
  <si>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</si>
  <si>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</si>
  <si>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</si>
  <si>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</si>
  <si>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</si>
  <si>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</si>
  <si>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</si>
  <si>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</si>
  <si>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</si>
  <si>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</si>
  <si>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</si>
  <si>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</si>
  <si>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</si>
  <si>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</si>
  <si>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</si>
  <si>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</si>
  <si>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</si>
  <si>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</si>
  <si>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</si>
  <si>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</si>
  <si>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</si>
  <si>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</si>
  <si>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</si>
  <si>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</si>
  <si>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</si>
  <si>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</si>
  <si>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</si>
  <si>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</si>
  <si>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</si>
  <si>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</si>
  <si>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</si>
  <si>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</si>
  <si>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</si>
  <si>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</si>
  <si>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</si>
  <si>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</si>
  <si>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</si>
  <si>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</si>
  <si>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</si>
  <si>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</si>
  <si>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</si>
  <si>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</si>
  <si>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</si>
  <si>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</si>
  <si>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</si>
  <si>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</si>
  <si>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</si>
  <si>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</si>
  <si>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</si>
  <si>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</si>
  <si>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</si>
  <si>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</si>
  <si>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</si>
  <si>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</si>
  <si>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</si>
  <si>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</si>
  <si>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</si>
  <si>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</si>
  <si>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</si>
  <si>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</si>
  <si>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</si>
  <si>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</si>
  <si>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</si>
  <si>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</si>
  <si>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</si>
  <si>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</si>
  <si>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</si>
  <si>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</si>
  <si>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</si>
  <si>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</si>
  <si>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</si>
  <si>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</si>
  <si>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</si>
  <si>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</si>
  <si>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</si>
  <si>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</si>
  <si>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</si>
  <si>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</si>
  <si>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</si>
  <si>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</si>
  <si>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</si>
  <si>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</si>
  <si>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</si>
  <si>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</si>
  <si>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</si>
  <si>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</si>
  <si>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</si>
  <si>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</si>
  <si>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</si>
  <si>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</si>
  <si>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</si>
  <si>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</si>
  <si>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</si>
  <si>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</si>
  <si>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</si>
  <si>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</si>
  <si>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</si>
  <si>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</si>
  <si>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</si>
  <si>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</si>
  <si>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</si>
  <si>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</si>
  <si>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</si>
  <si>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</si>
  <si>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</si>
  <si>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</si>
  <si>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</si>
  <si>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</si>
  <si>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</si>
  <si>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</si>
  <si>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</si>
  <si>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</si>
  <si>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</si>
  <si>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</si>
  <si>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</si>
  <si>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</si>
  <si>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</si>
  <si>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</si>
  <si>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</si>
  <si>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</si>
  <si>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</si>
  <si>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</si>
  <si>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</si>
  <si>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</si>
  <si>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</si>
  <si>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</si>
  <si>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</si>
  <si>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</si>
  <si>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</si>
  <si>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</si>
  <si>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</si>
  <si>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</si>
  <si>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</si>
  <si>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</si>
  <si>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</si>
  <si>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</si>
  <si>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</si>
  <si>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</si>
  <si>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</si>
  <si>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</si>
  <si>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</si>
  <si>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</si>
  <si>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</si>
  <si>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</si>
  <si>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</si>
  <si>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</si>
  <si>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</si>
  <si>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</si>
  <si>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</si>
  <si>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</si>
  <si>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</si>
  <si>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</si>
  <si>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</si>
  <si>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</si>
  <si>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</si>
  <si>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</si>
  <si>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</si>
  <si>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</si>
  <si>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</si>
  <si>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</si>
  <si>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</si>
  <si>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</si>
  <si>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</si>
  <si>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</si>
  <si>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</si>
  <si>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</si>
  <si>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</si>
  <si>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</si>
  <si>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</si>
  <si>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</si>
  <si>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</si>
  <si>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</si>
  <si>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</si>
  <si>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</si>
  <si>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</si>
  <si>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</si>
  <si>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</si>
  <si>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</si>
  <si>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</si>
  <si>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</si>
  <si>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</si>
  <si>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</si>
  <si>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</si>
  <si>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</si>
  <si>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</si>
  <si>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</si>
  <si>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</si>
  <si>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</si>
  <si>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</si>
  <si>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</si>
  <si>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</si>
  <si>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</si>
  <si>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</si>
  <si>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</si>
  <si>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</si>
  <si>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</si>
  <si>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</si>
  <si>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</si>
  <si>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</si>
  <si>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</si>
  <si>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</si>
  <si>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</si>
  <si>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</si>
  <si>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</si>
  <si>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</si>
  <si>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</si>
  <si>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</si>
  <si>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</si>
  <si>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</si>
  <si>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</si>
  <si>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</si>
  <si>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</si>
  <si>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</si>
  <si>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</si>
  <si>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</si>
  <si>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</si>
  <si>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</si>
  <si>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</si>
  <si>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</si>
  <si>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</si>
  <si>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</si>
  <si>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</si>
  <si>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</si>
  <si>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</si>
  <si>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</si>
  <si>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</si>
  <si>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</si>
  <si>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</si>
  <si>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</si>
  <si>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</si>
  <si>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</si>
  <si>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</si>
  <si>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</si>
  <si>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</si>
  <si>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</si>
  <si>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</si>
  <si>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</si>
  <si>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</si>
  <si>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</si>
  <si>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</si>
  <si>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</si>
  <si>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</si>
  <si>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</si>
  <si>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</si>
  <si>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</si>
  <si>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</si>
  <si>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</si>
  <si>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</si>
  <si>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</si>
  <si>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</si>
  <si>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</si>
  <si>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</si>
  <si>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</si>
  <si>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</si>
  <si>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</si>
  <si>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</si>
  <si>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</si>
  <si>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</si>
  <si>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</si>
  <si>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</si>
  <si>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</si>
  <si>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</si>
  <si>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</si>
  <si>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</si>
  <si>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</si>
  <si>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</si>
  <si>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</si>
  <si>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</si>
  <si>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</si>
  <si>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</si>
  <si>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</si>
  <si>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</si>
  <si>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</si>
  <si>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</si>
  <si>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</si>
  <si>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</si>
  <si>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</si>
  <si>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</si>
  <si>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</si>
  <si>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</si>
  <si>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</si>
  <si>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</si>
  <si>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</si>
  <si>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</si>
  <si>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</si>
  <si>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</si>
  <si>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</si>
  <si>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</si>
  <si>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</si>
  <si>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</si>
  <si>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</si>
  <si>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</si>
  <si>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</si>
  <si>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</si>
  <si>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</si>
  <si>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</si>
  <si>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</si>
  <si>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</si>
  <si>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</si>
  <si>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</si>
  <si>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</si>
  <si>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</si>
  <si>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</si>
  <si>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</si>
  <si>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</si>
  <si>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</si>
  <si>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</si>
  <si>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</si>
  <si>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</si>
  <si>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</si>
  <si>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</si>
  <si>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</si>
  <si>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</si>
  <si>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</si>
  <si>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</si>
  <si>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</si>
  <si>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</si>
  <si>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</si>
  <si>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</si>
  <si>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</si>
  <si>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</si>
  <si>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</si>
  <si>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</si>
  <si>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</si>
  <si>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</si>
  <si>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</si>
  <si>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</si>
  <si>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</si>
  <si>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</si>
  <si>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</si>
  <si>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</si>
  <si>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</si>
  <si>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</si>
  <si>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</si>
  <si>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</si>
  <si>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</si>
  <si>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</si>
  <si>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</si>
  <si>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</si>
  <si>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</si>
  <si>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</si>
  <si>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</si>
  <si>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</si>
  <si>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</si>
  <si>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</si>
  <si>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</si>
  <si>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</si>
  <si>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</si>
  <si>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</si>
  <si>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</si>
  <si>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</si>
  <si>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</si>
  <si>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</si>
  <si>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</si>
  <si>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</si>
  <si>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</si>
  <si>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</si>
  <si>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</si>
  <si>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</si>
  <si>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</si>
  <si>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</si>
  <si>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</si>
  <si>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</si>
  <si>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</si>
  <si>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</si>
  <si>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</si>
  <si>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</si>
  <si>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</si>
  <si>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</si>
  <si>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</si>
  <si>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</si>
  <si>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</si>
  <si>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</si>
  <si>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</si>
  <si>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</si>
  <si>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</si>
  <si>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</si>
  <si>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</si>
  <si>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</si>
  <si>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</si>
  <si>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</si>
  <si>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</si>
  <si>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</si>
  <si>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</si>
  <si>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</si>
  <si>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</si>
  <si>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</si>
  <si>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</si>
  <si>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</si>
  <si>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</si>
  <si>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</si>
  <si>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</si>
  <si>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</si>
  <si>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</si>
  <si>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</si>
  <si>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</si>
  <si>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</si>
  <si>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</si>
  <si>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</si>
  <si>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</si>
  <si>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</si>
  <si>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</si>
  <si>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</si>
  <si>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</si>
  <si>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</si>
  <si>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</si>
  <si>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</si>
  <si>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</si>
  <si>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</si>
  <si>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</si>
  <si>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</si>
  <si>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</si>
  <si>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</si>
  <si>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</si>
  <si>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</si>
  <si>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</si>
  <si>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</si>
  <si>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</si>
  <si>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</si>
  <si>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</si>
  <si>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</si>
  <si>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</si>
  <si>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</si>
  <si>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</si>
  <si>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</si>
  <si>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</si>
  <si>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</si>
  <si>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</si>
  <si>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</si>
  <si>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</si>
  <si>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</si>
  <si>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</si>
  <si>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</si>
  <si>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</si>
  <si>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</si>
  <si>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</si>
  <si>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</si>
  <si>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</si>
  <si>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</si>
  <si>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</si>
  <si>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</si>
  <si>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</si>
  <si>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</si>
  <si>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</si>
  <si>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</si>
  <si>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</si>
  <si>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</si>
  <si>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</si>
  <si>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</si>
  <si>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</si>
  <si>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</si>
  <si>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</si>
  <si>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</si>
  <si>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</si>
  <si>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</si>
  <si>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</si>
  <si>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</si>
  <si>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</si>
  <si>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</si>
  <si>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</si>
  <si>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</si>
  <si>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</si>
  <si>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</si>
  <si>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</si>
  <si>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</si>
  <si>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</si>
  <si>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</si>
  <si>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</si>
  <si>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</si>
  <si>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</si>
  <si>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</si>
  <si>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</si>
  <si>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</si>
  <si>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</si>
  <si>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</si>
  <si>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</si>
  <si>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</si>
  <si>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</si>
  <si>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</si>
  <si>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</si>
  <si>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</si>
  <si>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</si>
  <si>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</si>
  <si>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</si>
  <si>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</si>
  <si>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</si>
  <si>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</si>
  <si>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</si>
  <si>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</si>
  <si>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</si>
  <si>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</si>
  <si>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</si>
  <si>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</si>
  <si>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</si>
  <si>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</si>
  <si>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</si>
  <si>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</si>
  <si>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</si>
  <si>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</si>
  <si>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</si>
  <si>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</si>
  <si>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</si>
  <si>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</si>
  <si>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</si>
  <si>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</si>
  <si>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</si>
  <si>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</si>
  <si>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</si>
  <si>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</si>
  <si>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</si>
  <si>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</si>
  <si>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</si>
  <si>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</si>
  <si>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</si>
  <si>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</si>
  <si>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</si>
  <si>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</si>
  <si>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</si>
  <si>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</si>
  <si>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</si>
  <si>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</si>
  <si>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</si>
  <si>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</si>
  <si>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</si>
  <si>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</si>
  <si>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</si>
  <si>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</si>
  <si>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</si>
  <si>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</si>
  <si>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</si>
  <si>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</si>
  <si>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</si>
  <si>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</si>
  <si>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</si>
  <si>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</si>
  <si>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</si>
  <si>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</si>
  <si>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</si>
  <si>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</si>
  <si>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</si>
  <si>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</si>
  <si>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</si>
  <si>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</si>
  <si>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</si>
  <si>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</si>
  <si>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</si>
  <si>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</si>
  <si>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</si>
  <si>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</si>
  <si>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</si>
  <si>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</si>
  <si>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</si>
  <si>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</si>
  <si>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</si>
  <si>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</si>
  <si>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</si>
  <si>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</si>
  <si>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</si>
  <si>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</si>
  <si>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</si>
  <si>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</si>
  <si>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</si>
  <si>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</si>
  <si>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</si>
  <si>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</si>
  <si>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</si>
  <si>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</si>
  <si>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</si>
  <si>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</si>
  <si>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</si>
  <si>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</si>
  <si>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</si>
  <si>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</si>
  <si>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</si>
  <si>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</si>
  <si>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</si>
  <si>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</si>
  <si>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</si>
  <si>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</si>
  <si>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</si>
  <si>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</si>
  <si>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</si>
  <si>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</si>
  <si>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</si>
  <si>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</si>
  <si>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</si>
  <si>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</si>
  <si>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</si>
  <si>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</si>
  <si>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</si>
  <si>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</si>
  <si>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</si>
  <si>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</si>
  <si>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</si>
  <si>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</si>
  <si>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</si>
  <si>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</si>
  <si>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</si>
  <si>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</si>
  <si>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</si>
  <si>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</si>
  <si>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</si>
  <si>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</si>
  <si>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</si>
  <si>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</si>
  <si>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</si>
  <si>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</si>
  <si>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</si>
  <si>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</si>
  <si>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</si>
  <si>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</si>
  <si>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</si>
  <si>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</si>
  <si>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</si>
  <si>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</si>
  <si>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</si>
  <si>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</si>
  <si>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</si>
  <si>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</si>
  <si>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</si>
  <si>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</si>
  <si>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</si>
  <si>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</si>
  <si>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</si>
  <si>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</si>
  <si>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</si>
  <si>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</si>
  <si>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</si>
  <si>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</si>
  <si>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</si>
  <si>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</si>
  <si>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</si>
  <si>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</si>
  <si>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</si>
  <si>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</si>
  <si>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</si>
  <si>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</si>
  <si>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</si>
  <si>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</si>
  <si>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</si>
  <si>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</si>
  <si>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</si>
  <si>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</si>
  <si>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</si>
  <si>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</si>
  <si>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</si>
  <si>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</si>
  <si>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</si>
  <si>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</si>
  <si>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</si>
  <si>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</si>
  <si>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</si>
  <si>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</si>
  <si>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</si>
  <si>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</si>
  <si>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</si>
  <si>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</si>
  <si>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</si>
  <si>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</si>
  <si>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</si>
  <si>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</si>
  <si>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</si>
  <si>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</si>
  <si>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</si>
  <si>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</si>
  <si>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</si>
  <si>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</si>
  <si>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</si>
  <si>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</si>
  <si>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</si>
  <si>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</si>
  <si>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</si>
  <si>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</si>
  <si>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</si>
  <si>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</si>
  <si>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</si>
  <si>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</si>
  <si>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</si>
  <si>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</si>
  <si>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</si>
  <si>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</si>
  <si>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</si>
  <si>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</si>
  <si>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</si>
  <si>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</si>
  <si>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</si>
  <si>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</si>
  <si>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</si>
  <si>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</si>
  <si>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</si>
  <si>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</si>
  <si>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</si>
  <si>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</si>
  <si>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</si>
  <si>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</si>
  <si>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</si>
  <si>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</si>
  <si>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</si>
  <si>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</si>
  <si>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</si>
  <si>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</si>
  <si>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</si>
  <si>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</si>
  <si>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</si>
  <si>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</si>
  <si>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</si>
  <si>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</si>
  <si>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</si>
  <si>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</si>
  <si>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</si>
  <si>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</si>
  <si>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</si>
  <si>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</si>
  <si>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</si>
  <si>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</si>
  <si>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</si>
  <si>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</si>
  <si>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</si>
  <si>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</si>
  <si>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</si>
  <si>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</si>
  <si>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</si>
  <si>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</si>
  <si>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</si>
  <si>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</si>
  <si>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</si>
  <si>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</si>
  <si>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</si>
  <si>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</si>
  <si>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</si>
  <si>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</si>
  <si>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</si>
  <si>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</si>
  <si>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</si>
  <si>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</si>
  <si>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</si>
  <si>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</si>
  <si>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</si>
  <si>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</si>
  <si>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</si>
  <si>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</si>
  <si>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</si>
  <si>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</si>
  <si>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</si>
  <si>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</si>
  <si>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</si>
  <si>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</si>
  <si>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</si>
  <si>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</si>
  <si>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</si>
  <si>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</si>
  <si>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</si>
  <si>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</si>
  <si>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</si>
  <si>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</si>
  <si>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</si>
  <si>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</si>
  <si>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</si>
  <si>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</si>
  <si>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</si>
  <si>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</si>
  <si>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</si>
  <si>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</si>
  <si>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</si>
  <si>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</si>
  <si>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</si>
  <si>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</si>
  <si>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</si>
  <si>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</si>
  <si>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</si>
  <si>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</si>
  <si>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</si>
  <si>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</si>
  <si>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</si>
  <si>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</si>
  <si>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</si>
  <si>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</si>
  <si>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</si>
  <si>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</si>
  <si>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</si>
  <si>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</si>
  <si>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</si>
  <si>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</si>
  <si>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</si>
  <si>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</si>
  <si>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</si>
  <si>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</si>
  <si>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</si>
  <si>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</si>
  <si>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</si>
  <si>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</si>
  <si>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</si>
  <si>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</si>
  <si>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</si>
  <si>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</si>
  <si>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</si>
  <si>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</si>
  <si>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</si>
  <si>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</si>
  <si>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</si>
  <si>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</si>
  <si>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</si>
  <si>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</si>
  <si>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</si>
  <si>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</si>
  <si>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</si>
  <si>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</si>
  <si>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</si>
  <si>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</si>
  <si>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</si>
  <si>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</si>
  <si>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</si>
  <si>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</si>
  <si>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</si>
  <si>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</si>
  <si>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</si>
  <si>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</si>
  <si>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</si>
  <si>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</si>
  <si>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JOSIPA JURJA STROSSMAYERA U OSIJEKU - AKADEMIJA ZA UMJETNOST I KULTURU U OSIJEKU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</si>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</sst>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7115321.5700000003</v>
      </c>
      <c r="D2" s="7">
        <f>'PR-RAS'!E6</f>
        <v>7929194.3900000006</v>
      </c>
      <c r="E2" s="7">
        <v>0</v>
      </c>
      <c r="F2" s="7">
        <v>0</v>
      </c>
      <c r="G2" s="8">
        <f t="shared" ref="G2:G274" si="0">(B2/1000)*(C2*1+D2*2)</f>
        <v>22973.710350000001</v>
      </c>
      <c r="H2" s="8">
        <f t="shared" ref="H2:H274" si="1">ABS(C2-ROUND(C2,0))+ABS(D2-ROUND(D2,0))</f>
        <v>0.82000000029802322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148804.82</v>
      </c>
      <c r="D45" s="2">
        <f>'PR-RAS'!E49</f>
        <v>178625.95</v>
      </c>
      <c r="E45" s="2">
        <v>0</v>
      </c>
      <c r="F45" s="2">
        <v>0</v>
      </c>
      <c r="G45" s="3">
        <f t="shared" si="0"/>
        <v>22266.49568</v>
      </c>
      <c r="H45" s="3">
        <f t="shared" si="1"/>
        <v>0.22999999998137355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31294.37</v>
      </c>
      <c r="D49" s="2">
        <f>'PR-RAS'!E53</f>
        <v>46320.93</v>
      </c>
      <c r="E49" s="2">
        <v>0</v>
      </c>
      <c r="F49" s="2">
        <v>0</v>
      </c>
      <c r="G49" s="3">
        <f t="shared" si="0"/>
        <v>5948.9390400000002</v>
      </c>
      <c r="H49" s="3">
        <f t="shared" si="1"/>
        <v>0.43999999999869033</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31294.37</v>
      </c>
      <c r="D52" s="2">
        <f>'PR-RAS'!E56</f>
        <v>46320.93</v>
      </c>
      <c r="E52" s="2">
        <v>0</v>
      </c>
      <c r="F52" s="2">
        <v>0</v>
      </c>
      <c r="G52" s="3">
        <f t="shared" si="0"/>
        <v>6320.7477299999991</v>
      </c>
      <c r="H52" s="3">
        <f t="shared" si="1"/>
        <v>0.43999999999869033</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20600</v>
      </c>
      <c r="D64" s="2">
        <f>'PR-RAS'!E68</f>
        <v>32310</v>
      </c>
      <c r="E64" s="2">
        <v>0</v>
      </c>
      <c r="F64" s="2">
        <v>0</v>
      </c>
      <c r="G64" s="3">
        <f t="shared" si="0"/>
        <v>5368.86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20600</v>
      </c>
      <c r="D65" s="2">
        <f>'PR-RAS'!E69</f>
        <v>32310</v>
      </c>
      <c r="E65" s="2">
        <v>0</v>
      </c>
      <c r="F65" s="2">
        <v>0</v>
      </c>
      <c r="G65" s="3">
        <f t="shared" si="0"/>
        <v>5454.08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96910.450000000012</v>
      </c>
      <c r="D73" s="2">
        <f>'PR-RAS'!E77</f>
        <v>99995.02</v>
      </c>
      <c r="E73" s="2">
        <v>0</v>
      </c>
      <c r="F73" s="2">
        <v>0</v>
      </c>
      <c r="G73" s="3">
        <f t="shared" si="0"/>
        <v>21376.835279999999</v>
      </c>
      <c r="H73" s="3">
        <f t="shared" si="1"/>
        <v>0.47000000001571607</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58808.05</v>
      </c>
      <c r="D74" s="2">
        <f>'PR-RAS'!E78</f>
        <v>68477.820000000007</v>
      </c>
      <c r="E74" s="2">
        <v>0</v>
      </c>
      <c r="F74" s="2">
        <v>0</v>
      </c>
      <c r="G74" s="3">
        <f t="shared" si="0"/>
        <v>14290.74937</v>
      </c>
      <c r="H74" s="3">
        <f t="shared" si="1"/>
        <v>0.22999999999592546</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38102.400000000001</v>
      </c>
      <c r="D76" s="2">
        <f>'PR-RAS'!E80</f>
        <v>31517.200000000001</v>
      </c>
      <c r="E76" s="2">
        <v>0</v>
      </c>
      <c r="F76" s="2">
        <v>0</v>
      </c>
      <c r="G76" s="3">
        <f t="shared" si="0"/>
        <v>7585.26</v>
      </c>
      <c r="H76" s="3">
        <f t="shared" si="1"/>
        <v>0.60000000000218279</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0.18</v>
      </c>
      <c r="D78" s="2">
        <f>'PR-RAS'!E82</f>
        <v>89.36</v>
      </c>
      <c r="E78" s="2">
        <v>0</v>
      </c>
      <c r="F78" s="2">
        <v>0</v>
      </c>
      <c r="G78" s="3">
        <f t="shared" si="0"/>
        <v>13.7753</v>
      </c>
      <c r="H78" s="3">
        <f t="shared" si="1"/>
        <v>0.53999999999999937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0.18</v>
      </c>
      <c r="D79" s="2">
        <f>'PR-RAS'!E83</f>
        <v>89.36</v>
      </c>
      <c r="E79" s="2">
        <v>0</v>
      </c>
      <c r="F79" s="2">
        <v>0</v>
      </c>
      <c r="G79" s="3">
        <f t="shared" si="0"/>
        <v>13.9542</v>
      </c>
      <c r="H79" s="3">
        <f t="shared" si="1"/>
        <v>0.53999999999999937</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0.18</v>
      </c>
      <c r="D80" s="2">
        <f>'PR-RAS'!E84</f>
        <v>0</v>
      </c>
      <c r="E80" s="2">
        <v>0</v>
      </c>
      <c r="F80" s="2">
        <v>0</v>
      </c>
      <c r="G80" s="3">
        <f t="shared" si="0"/>
        <v>1.422E-2</v>
      </c>
      <c r="H80" s="3">
        <f t="shared" si="1"/>
        <v>0.18</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0.87</v>
      </c>
      <c r="E82" s="2">
        <v>0</v>
      </c>
      <c r="F82" s="2">
        <v>0</v>
      </c>
      <c r="G82" s="3">
        <f t="shared" si="0"/>
        <v>0.14094000000000001</v>
      </c>
      <c r="H82" s="3">
        <f t="shared" si="1"/>
        <v>0.13</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88.49</v>
      </c>
      <c r="E83" s="2">
        <v>0</v>
      </c>
      <c r="F83" s="2">
        <v>0</v>
      </c>
      <c r="G83" s="3">
        <f t="shared" si="0"/>
        <v>14.512359999999999</v>
      </c>
      <c r="H83" s="3">
        <f t="shared" si="1"/>
        <v>0.48999999999999488</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380447.05</v>
      </c>
      <c r="D102" s="2">
        <f>'PR-RAS'!E106</f>
        <v>414664.03</v>
      </c>
      <c r="E102" s="2">
        <v>0</v>
      </c>
      <c r="F102" s="2">
        <v>0</v>
      </c>
      <c r="G102" s="3">
        <f t="shared" si="0"/>
        <v>122187.28611000002</v>
      </c>
      <c r="H102" s="3">
        <f t="shared" si="1"/>
        <v>8.0000000016298145E-2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380447.05</v>
      </c>
      <c r="D108" s="2">
        <f>'PR-RAS'!E112</f>
        <v>414664.03</v>
      </c>
      <c r="E108" s="2">
        <v>0</v>
      </c>
      <c r="F108" s="2">
        <v>0</v>
      </c>
      <c r="G108" s="3">
        <f t="shared" si="0"/>
        <v>129445.93677000001</v>
      </c>
      <c r="H108" s="3">
        <f t="shared" si="1"/>
        <v>8.0000000016298145E-2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380447.05</v>
      </c>
      <c r="D113" s="2">
        <f>'PR-RAS'!E117</f>
        <v>414664.03</v>
      </c>
      <c r="E113" s="2">
        <v>0</v>
      </c>
      <c r="F113" s="2">
        <v>0</v>
      </c>
      <c r="G113" s="3">
        <f t="shared" si="0"/>
        <v>135494.81232000003</v>
      </c>
      <c r="H113" s="3">
        <f t="shared" si="1"/>
        <v>8.0000000016298145E-2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37250.160000000003</v>
      </c>
      <c r="D121" s="2">
        <f>'PR-RAS'!E125</f>
        <v>56579.18</v>
      </c>
      <c r="E121" s="2">
        <v>0</v>
      </c>
      <c r="F121" s="2">
        <v>0</v>
      </c>
      <c r="G121" s="3">
        <f t="shared" si="0"/>
        <v>18049.022400000002</v>
      </c>
      <c r="H121" s="3">
        <f t="shared" si="1"/>
        <v>0.3400000000037835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33750.160000000003</v>
      </c>
      <c r="D122" s="2">
        <f>'PR-RAS'!E126</f>
        <v>28829.18</v>
      </c>
      <c r="E122" s="2">
        <v>0</v>
      </c>
      <c r="F122" s="2">
        <v>0</v>
      </c>
      <c r="G122" s="3">
        <f t="shared" si="0"/>
        <v>11060.430920000001</v>
      </c>
      <c r="H122" s="3">
        <f t="shared" si="1"/>
        <v>0.3400000000037835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33750.160000000003</v>
      </c>
      <c r="D124" s="2">
        <f>'PR-RAS'!E128</f>
        <v>28829.18</v>
      </c>
      <c r="E124" s="2">
        <v>0</v>
      </c>
      <c r="F124" s="2">
        <v>0</v>
      </c>
      <c r="G124" s="3">
        <f t="shared" si="0"/>
        <v>11243.247960000001</v>
      </c>
      <c r="H124" s="3">
        <f t="shared" si="1"/>
        <v>0.3400000000037835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3500</v>
      </c>
      <c r="D125" s="2">
        <f>'PR-RAS'!E129</f>
        <v>27750</v>
      </c>
      <c r="E125" s="2">
        <v>0</v>
      </c>
      <c r="F125" s="2">
        <v>0</v>
      </c>
      <c r="G125" s="3">
        <f t="shared" si="0"/>
        <v>7316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3500</v>
      </c>
      <c r="D126" s="2">
        <f>'PR-RAS'!E130</f>
        <v>27750</v>
      </c>
      <c r="E126" s="2">
        <v>0</v>
      </c>
      <c r="F126" s="2">
        <v>0</v>
      </c>
      <c r="G126" s="3">
        <f t="shared" si="0"/>
        <v>7375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6548509.7400000002</v>
      </c>
      <c r="D130" s="2">
        <f>'PR-RAS'!E134</f>
        <v>7279233.1900000004</v>
      </c>
      <c r="E130" s="2">
        <v>0</v>
      </c>
      <c r="F130" s="2">
        <v>0</v>
      </c>
      <c r="G130" s="3">
        <f t="shared" si="0"/>
        <v>2722799.9194800002</v>
      </c>
      <c r="H130" s="3">
        <f t="shared" si="1"/>
        <v>0.45000000018626451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6548509.7400000002</v>
      </c>
      <c r="D131" s="2">
        <f>'PR-RAS'!E135</f>
        <v>7279233.1900000004</v>
      </c>
      <c r="E131" s="2">
        <v>0</v>
      </c>
      <c r="F131" s="2">
        <v>0</v>
      </c>
      <c r="G131" s="3">
        <f t="shared" si="0"/>
        <v>2743906.8956000004</v>
      </c>
      <c r="H131" s="3">
        <f t="shared" si="1"/>
        <v>0.45000000018626451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6548509.7400000002</v>
      </c>
      <c r="D132" s="2">
        <f>'PR-RAS'!E136</f>
        <v>7279233.1900000004</v>
      </c>
      <c r="E132" s="2">
        <v>0</v>
      </c>
      <c r="F132" s="2">
        <v>0</v>
      </c>
      <c r="G132" s="3">
        <f t="shared" si="0"/>
        <v>2765013.8717200002</v>
      </c>
      <c r="H132" s="3">
        <f t="shared" si="1"/>
        <v>0.45000000018626451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309.62</v>
      </c>
      <c r="D136" s="2">
        <f>'PR-RAS'!E140</f>
        <v>2.68</v>
      </c>
      <c r="E136" s="2">
        <v>0</v>
      </c>
      <c r="F136" s="2">
        <v>0</v>
      </c>
      <c r="G136" s="3">
        <f t="shared" si="0"/>
        <v>42.522300000000008</v>
      </c>
      <c r="H136" s="3">
        <f t="shared" si="1"/>
        <v>0.69999999999999529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309.62</v>
      </c>
      <c r="D147" s="2">
        <f>'PR-RAS'!E151</f>
        <v>2.68</v>
      </c>
      <c r="E147" s="2">
        <v>0</v>
      </c>
      <c r="F147" s="2">
        <v>0</v>
      </c>
      <c r="G147" s="3">
        <f t="shared" si="0"/>
        <v>45.987079999999999</v>
      </c>
      <c r="H147" s="3">
        <f t="shared" si="1"/>
        <v>0.69999999999999529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7094889.0099999998</v>
      </c>
      <c r="D148" s="2">
        <f>'PR-RAS'!E152</f>
        <v>8595753.6500000004</v>
      </c>
      <c r="E148" s="2">
        <v>0</v>
      </c>
      <c r="F148" s="2">
        <v>0</v>
      </c>
      <c r="G148" s="3">
        <f t="shared" si="0"/>
        <v>3570100.2575700004</v>
      </c>
      <c r="H148" s="3">
        <f t="shared" si="1"/>
        <v>0.35999999940395355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6088171.0700000003</v>
      </c>
      <c r="D149" s="2">
        <f>'PR-RAS'!E153</f>
        <v>7280056.1399999997</v>
      </c>
      <c r="E149" s="2">
        <v>0</v>
      </c>
      <c r="F149" s="2">
        <v>0</v>
      </c>
      <c r="G149" s="3">
        <f t="shared" si="0"/>
        <v>3055945.9358000001</v>
      </c>
      <c r="H149" s="3">
        <f t="shared" si="1"/>
        <v>0.2099999999627471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5071151.05</v>
      </c>
      <c r="D150" s="2">
        <f>'PR-RAS'!E154</f>
        <v>6074947.6500000004</v>
      </c>
      <c r="E150" s="2">
        <v>0</v>
      </c>
      <c r="F150" s="2">
        <v>0</v>
      </c>
      <c r="G150" s="3">
        <f t="shared" si="0"/>
        <v>2565935.9061500002</v>
      </c>
      <c r="H150" s="3">
        <f t="shared" si="1"/>
        <v>0.39999999944120646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5071151.05</v>
      </c>
      <c r="D151" s="2">
        <f>'PR-RAS'!E155</f>
        <v>6074947.6500000004</v>
      </c>
      <c r="E151" s="2">
        <v>0</v>
      </c>
      <c r="F151" s="2">
        <v>0</v>
      </c>
      <c r="G151" s="3">
        <f t="shared" si="0"/>
        <v>2583156.9525000001</v>
      </c>
      <c r="H151" s="3">
        <f t="shared" si="1"/>
        <v>0.39999999944120646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180274.19</v>
      </c>
      <c r="D155" s="2">
        <f>'PR-RAS'!E159</f>
        <v>202741.81</v>
      </c>
      <c r="E155" s="2">
        <v>0</v>
      </c>
      <c r="F155" s="2">
        <v>0</v>
      </c>
      <c r="G155" s="3">
        <f t="shared" si="0"/>
        <v>90206.702740000008</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836745.83</v>
      </c>
      <c r="D156" s="2">
        <f>'PR-RAS'!E160</f>
        <v>1002366.68</v>
      </c>
      <c r="E156" s="2">
        <v>0</v>
      </c>
      <c r="F156" s="2">
        <v>0</v>
      </c>
      <c r="G156" s="3">
        <f t="shared" si="0"/>
        <v>440429.27444999997</v>
      </c>
      <c r="H156" s="3">
        <f t="shared" si="1"/>
        <v>0.48999999999068677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836745.83</v>
      </c>
      <c r="D158" s="2">
        <f>'PR-RAS'!E162</f>
        <v>1002366.68</v>
      </c>
      <c r="E158" s="2">
        <v>0</v>
      </c>
      <c r="F158" s="2">
        <v>0</v>
      </c>
      <c r="G158" s="3">
        <f t="shared" si="0"/>
        <v>446112.23282999999</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998030.29</v>
      </c>
      <c r="D160" s="2">
        <f>'PR-RAS'!E164</f>
        <v>1260490.6000000001</v>
      </c>
      <c r="E160" s="2">
        <v>0</v>
      </c>
      <c r="F160" s="2">
        <v>0</v>
      </c>
      <c r="G160" s="3">
        <f t="shared" si="0"/>
        <v>559522.82691000006</v>
      </c>
      <c r="H160" s="3">
        <f t="shared" si="1"/>
        <v>0.68999999994412065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180098.63</v>
      </c>
      <c r="D161" s="2">
        <f>'PR-RAS'!E165</f>
        <v>209513.56</v>
      </c>
      <c r="E161" s="2">
        <v>0</v>
      </c>
      <c r="F161" s="2">
        <v>0</v>
      </c>
      <c r="G161" s="3">
        <f t="shared" si="0"/>
        <v>95860.12</v>
      </c>
      <c r="H161" s="3">
        <f t="shared" si="1"/>
        <v>0.80999999999767169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69858.5</v>
      </c>
      <c r="D162" s="2">
        <f>'PR-RAS'!E166</f>
        <v>80560.14</v>
      </c>
      <c r="E162" s="2">
        <v>0</v>
      </c>
      <c r="F162" s="2">
        <v>0</v>
      </c>
      <c r="G162" s="3">
        <f t="shared" si="0"/>
        <v>37187.583579999999</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67834.16</v>
      </c>
      <c r="D163" s="2">
        <f>'PR-RAS'!E167</f>
        <v>82614.14</v>
      </c>
      <c r="E163" s="2">
        <v>0</v>
      </c>
      <c r="F163" s="2">
        <v>0</v>
      </c>
      <c r="G163" s="3">
        <f t="shared" si="0"/>
        <v>37756.115279999998</v>
      </c>
      <c r="H163" s="3">
        <f t="shared" si="1"/>
        <v>0.30000000000291038</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40440.85</v>
      </c>
      <c r="D164" s="2">
        <f>'PR-RAS'!E168</f>
        <v>44105.9</v>
      </c>
      <c r="E164" s="2">
        <v>0</v>
      </c>
      <c r="F164" s="2">
        <v>0</v>
      </c>
      <c r="G164" s="3">
        <f t="shared" si="0"/>
        <v>20970.381949999999</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1965.12</v>
      </c>
      <c r="D165" s="2">
        <f>'PR-RAS'!E169</f>
        <v>2233.38</v>
      </c>
      <c r="E165" s="2">
        <v>0</v>
      </c>
      <c r="F165" s="2">
        <v>0</v>
      </c>
      <c r="G165" s="3">
        <f t="shared" si="0"/>
        <v>1054.8283200000001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138087.97</v>
      </c>
      <c r="D166" s="2">
        <f>'PR-RAS'!E170</f>
        <v>164543.18000000002</v>
      </c>
      <c r="E166" s="2">
        <v>0</v>
      </c>
      <c r="F166" s="2">
        <v>0</v>
      </c>
      <c r="G166" s="3">
        <f t="shared" si="0"/>
        <v>77083.764450000017</v>
      </c>
      <c r="H166" s="3">
        <f t="shared" si="1"/>
        <v>0.21000000002095476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22637.360000000001</v>
      </c>
      <c r="D167" s="2">
        <f>'PR-RAS'!E171</f>
        <v>38691.730000000003</v>
      </c>
      <c r="E167" s="2">
        <v>0</v>
      </c>
      <c r="F167" s="2">
        <v>0</v>
      </c>
      <c r="G167" s="3">
        <f t="shared" si="0"/>
        <v>16603.456120000003</v>
      </c>
      <c r="H167" s="3">
        <f t="shared" si="1"/>
        <v>0.62999999999738066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13665.27</v>
      </c>
      <c r="D168" s="2">
        <f>'PR-RAS'!E172</f>
        <v>11862.15</v>
      </c>
      <c r="E168" s="2">
        <v>0</v>
      </c>
      <c r="F168" s="2">
        <v>0</v>
      </c>
      <c r="G168" s="3">
        <f t="shared" si="0"/>
        <v>6244.0581900000006</v>
      </c>
      <c r="H168" s="3">
        <f t="shared" si="1"/>
        <v>0.42000000000007276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80639.3</v>
      </c>
      <c r="D169" s="2">
        <f>'PR-RAS'!E173</f>
        <v>92460.53</v>
      </c>
      <c r="E169" s="2">
        <v>0</v>
      </c>
      <c r="F169" s="2">
        <v>0</v>
      </c>
      <c r="G169" s="3">
        <f t="shared" si="0"/>
        <v>44614.140480000002</v>
      </c>
      <c r="H169" s="3">
        <f t="shared" si="1"/>
        <v>0.77000000000407454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15911.68</v>
      </c>
      <c r="D170" s="2">
        <f>'PR-RAS'!E174</f>
        <v>14314.44</v>
      </c>
      <c r="E170" s="2">
        <v>0</v>
      </c>
      <c r="F170" s="2">
        <v>0</v>
      </c>
      <c r="G170" s="3">
        <f t="shared" si="0"/>
        <v>7527.3546400000005</v>
      </c>
      <c r="H170" s="3">
        <f t="shared" si="1"/>
        <v>0.76000000000021828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3304.31</v>
      </c>
      <c r="D171" s="2">
        <f>'PR-RAS'!E175</f>
        <v>6742.38</v>
      </c>
      <c r="E171" s="2">
        <v>0</v>
      </c>
      <c r="F171" s="2">
        <v>0</v>
      </c>
      <c r="G171" s="3">
        <f t="shared" si="0"/>
        <v>2854.1419000000001</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1930.05</v>
      </c>
      <c r="D173" s="2">
        <f>'PR-RAS'!E177</f>
        <v>471.95</v>
      </c>
      <c r="E173" s="2">
        <v>0</v>
      </c>
      <c r="F173" s="2">
        <v>0</v>
      </c>
      <c r="G173" s="3">
        <f t="shared" si="0"/>
        <v>494.31939999999992</v>
      </c>
      <c r="H173" s="3">
        <f t="shared" si="1"/>
        <v>9.9999999999965894E-2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535835.46000000008</v>
      </c>
      <c r="D174" s="2">
        <f>'PR-RAS'!E178</f>
        <v>741672.2</v>
      </c>
      <c r="E174" s="2">
        <v>0</v>
      </c>
      <c r="F174" s="2">
        <v>0</v>
      </c>
      <c r="G174" s="3">
        <f t="shared" si="0"/>
        <v>349318.11577999993</v>
      </c>
      <c r="H174" s="3">
        <f t="shared" si="1"/>
        <v>0.66000000003259629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23929.279999999999</v>
      </c>
      <c r="D175" s="2">
        <f>'PR-RAS'!E179</f>
        <v>23140.23</v>
      </c>
      <c r="E175" s="2">
        <v>0</v>
      </c>
      <c r="F175" s="2">
        <v>0</v>
      </c>
      <c r="G175" s="3">
        <f t="shared" si="0"/>
        <v>12216.494759999998</v>
      </c>
      <c r="H175" s="3">
        <f t="shared" si="1"/>
        <v>0.50999999999839929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14275.85</v>
      </c>
      <c r="D176" s="2">
        <f>'PR-RAS'!E180</f>
        <v>54048.57</v>
      </c>
      <c r="E176" s="2">
        <v>0</v>
      </c>
      <c r="F176" s="2">
        <v>0</v>
      </c>
      <c r="G176" s="3">
        <f t="shared" si="0"/>
        <v>21415.273249999998</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14476.15</v>
      </c>
      <c r="D177" s="2">
        <f>'PR-RAS'!E181</f>
        <v>14147.99</v>
      </c>
      <c r="E177" s="2">
        <v>0</v>
      </c>
      <c r="F177" s="2">
        <v>0</v>
      </c>
      <c r="G177" s="3">
        <f t="shared" si="0"/>
        <v>7527.8948799999989</v>
      </c>
      <c r="H177" s="3">
        <f t="shared" si="1"/>
        <v>0.15999999999985448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16242.18</v>
      </c>
      <c r="D178" s="2">
        <f>'PR-RAS'!E182</f>
        <v>16343.63</v>
      </c>
      <c r="E178" s="2">
        <v>0</v>
      </c>
      <c r="F178" s="2">
        <v>0</v>
      </c>
      <c r="G178" s="3">
        <f t="shared" si="0"/>
        <v>8660.5108799999998</v>
      </c>
      <c r="H178" s="3">
        <f t="shared" si="1"/>
        <v>0.55000000000109139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14177.01</v>
      </c>
      <c r="D179" s="2">
        <f>'PR-RAS'!E183</f>
        <v>18489.04</v>
      </c>
      <c r="E179" s="2">
        <v>0</v>
      </c>
      <c r="F179" s="2">
        <v>0</v>
      </c>
      <c r="G179" s="3">
        <f t="shared" si="0"/>
        <v>9105.6060200000011</v>
      </c>
      <c r="H179" s="3">
        <f t="shared" si="1"/>
        <v>5.0000000001091394E-2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6404.16</v>
      </c>
      <c r="D180" s="2">
        <f>'PR-RAS'!E184</f>
        <v>28847.11</v>
      </c>
      <c r="E180" s="2">
        <v>0</v>
      </c>
      <c r="F180" s="2">
        <v>0</v>
      </c>
      <c r="G180" s="3">
        <f t="shared" si="0"/>
        <v>11473.61002</v>
      </c>
      <c r="H180" s="3">
        <f t="shared" si="1"/>
        <v>0.27000000000043656</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393466.08</v>
      </c>
      <c r="D181" s="2">
        <f>'PR-RAS'!E185</f>
        <v>526278.68999999994</v>
      </c>
      <c r="E181" s="2">
        <v>0</v>
      </c>
      <c r="F181" s="2">
        <v>0</v>
      </c>
      <c r="G181" s="3">
        <f t="shared" si="0"/>
        <v>260284.22279999999</v>
      </c>
      <c r="H181" s="3">
        <f t="shared" si="1"/>
        <v>0.3900000000721775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2294.8200000000002</v>
      </c>
      <c r="D182" s="2">
        <f>'PR-RAS'!E186</f>
        <v>3022.23</v>
      </c>
      <c r="E182" s="2">
        <v>0</v>
      </c>
      <c r="F182" s="2">
        <v>0</v>
      </c>
      <c r="G182" s="3">
        <f t="shared" si="0"/>
        <v>1509.40968</v>
      </c>
      <c r="H182" s="3">
        <f t="shared" si="1"/>
        <v>0.40999999999985448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50569.93</v>
      </c>
      <c r="D183" s="2">
        <f>'PR-RAS'!E187</f>
        <v>57354.71</v>
      </c>
      <c r="E183" s="2">
        <v>0</v>
      </c>
      <c r="F183" s="2">
        <v>0</v>
      </c>
      <c r="G183" s="3">
        <f t="shared" si="0"/>
        <v>30080.841700000001</v>
      </c>
      <c r="H183" s="3">
        <f t="shared" si="1"/>
        <v>0.36000000000058208</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63162.99</v>
      </c>
      <c r="D184" s="2">
        <f>'PR-RAS'!E188</f>
        <v>69977.289999999994</v>
      </c>
      <c r="E184" s="2">
        <v>0</v>
      </c>
      <c r="F184" s="2">
        <v>0</v>
      </c>
      <c r="G184" s="3">
        <f t="shared" si="0"/>
        <v>37170.515309999995</v>
      </c>
      <c r="H184" s="3">
        <f t="shared" si="1"/>
        <v>0.29999999999563443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80845.239999999991</v>
      </c>
      <c r="D190" s="2">
        <f>'PR-RAS'!E194</f>
        <v>74784.37</v>
      </c>
      <c r="E190" s="2">
        <v>0</v>
      </c>
      <c r="F190" s="2">
        <v>0</v>
      </c>
      <c r="G190" s="3">
        <f t="shared" si="0"/>
        <v>43548.24222</v>
      </c>
      <c r="H190" s="3">
        <f t="shared" si="1"/>
        <v>0.60999999998603016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3441.17</v>
      </c>
      <c r="D192" s="2">
        <f>'PR-RAS'!E196</f>
        <v>1830.16</v>
      </c>
      <c r="E192" s="2">
        <v>0</v>
      </c>
      <c r="F192" s="2">
        <v>0</v>
      </c>
      <c r="G192" s="3">
        <f t="shared" si="0"/>
        <v>1356.3845899999999</v>
      </c>
      <c r="H192" s="3">
        <f t="shared" si="1"/>
        <v>0.33000000000015461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25520.33</v>
      </c>
      <c r="D193" s="2">
        <f>'PR-RAS'!E197</f>
        <v>31758.86</v>
      </c>
      <c r="E193" s="2">
        <v>0</v>
      </c>
      <c r="F193" s="2">
        <v>0</v>
      </c>
      <c r="G193" s="3">
        <f t="shared" si="0"/>
        <v>17095.3056</v>
      </c>
      <c r="H193" s="3">
        <f t="shared" si="1"/>
        <v>0.47000000000116415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1125.68</v>
      </c>
      <c r="D194" s="2">
        <f>'PR-RAS'!E198</f>
        <v>2379.54</v>
      </c>
      <c r="E194" s="2">
        <v>0</v>
      </c>
      <c r="F194" s="2">
        <v>0</v>
      </c>
      <c r="G194" s="3">
        <f t="shared" si="0"/>
        <v>1135.7586800000001</v>
      </c>
      <c r="H194" s="3">
        <f t="shared" si="1"/>
        <v>0.77999999999997272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7543.24</v>
      </c>
      <c r="D195" s="2">
        <f>'PR-RAS'!E199</f>
        <v>10050.85</v>
      </c>
      <c r="E195" s="2">
        <v>0</v>
      </c>
      <c r="F195" s="2">
        <v>0</v>
      </c>
      <c r="G195" s="3">
        <f t="shared" si="0"/>
        <v>5363.1183600000004</v>
      </c>
      <c r="H195" s="3">
        <f t="shared" si="1"/>
        <v>0.38999999999941792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43214.82</v>
      </c>
      <c r="D197" s="2">
        <f>'PR-RAS'!E201</f>
        <v>28764.959999999999</v>
      </c>
      <c r="E197" s="2">
        <v>0</v>
      </c>
      <c r="F197" s="2">
        <v>0</v>
      </c>
      <c r="G197" s="3">
        <f t="shared" si="0"/>
        <v>19745.96904</v>
      </c>
      <c r="H197" s="3">
        <f t="shared" si="1"/>
        <v>0.22000000000116415</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2538.89</v>
      </c>
      <c r="D198" s="2">
        <f>'PR-RAS'!E202</f>
        <v>28917.13</v>
      </c>
      <c r="E198" s="2">
        <v>0</v>
      </c>
      <c r="F198" s="2">
        <v>0</v>
      </c>
      <c r="G198" s="3">
        <f t="shared" si="0"/>
        <v>11893.510550000001</v>
      </c>
      <c r="H198" s="3">
        <f t="shared" si="1"/>
        <v>0.24000000000114596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156.61000000000001</v>
      </c>
      <c r="D204" s="2">
        <f>'PR-RAS'!E208</f>
        <v>75.58</v>
      </c>
      <c r="E204" s="2">
        <v>0</v>
      </c>
      <c r="F204" s="2">
        <v>0</v>
      </c>
      <c r="G204" s="3">
        <f t="shared" si="0"/>
        <v>62.477310000000003</v>
      </c>
      <c r="H204" s="3">
        <f t="shared" si="1"/>
        <v>0.80999999999998806</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156.61000000000001</v>
      </c>
      <c r="D207" s="2">
        <f>'PR-RAS'!E211</f>
        <v>75.58</v>
      </c>
      <c r="E207" s="2">
        <v>0</v>
      </c>
      <c r="F207" s="2">
        <v>0</v>
      </c>
      <c r="G207" s="3">
        <f t="shared" si="0"/>
        <v>63.400619999999989</v>
      </c>
      <c r="H207" s="3">
        <f t="shared" si="1"/>
        <v>0.80999999999998806</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2382.2799999999997</v>
      </c>
      <c r="D212" s="2">
        <f>'PR-RAS'!E216</f>
        <v>28841.55</v>
      </c>
      <c r="E212" s="2">
        <v>0</v>
      </c>
      <c r="F212" s="2">
        <v>0</v>
      </c>
      <c r="G212" s="3">
        <f t="shared" si="0"/>
        <v>12673.795179999999</v>
      </c>
      <c r="H212" s="3">
        <f t="shared" si="1"/>
        <v>0.73000000000047294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1997.85</v>
      </c>
      <c r="D213" s="2">
        <f>'PR-RAS'!E217</f>
        <v>2210.64</v>
      </c>
      <c r="E213" s="2">
        <v>0</v>
      </c>
      <c r="F213" s="2">
        <v>0</v>
      </c>
      <c r="G213" s="3">
        <f t="shared" si="0"/>
        <v>1360.8555599999997</v>
      </c>
      <c r="H213" s="3">
        <f t="shared" si="1"/>
        <v>0.51000000000021828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384.43</v>
      </c>
      <c r="D215" s="2">
        <f>'PR-RAS'!E219</f>
        <v>10.65</v>
      </c>
      <c r="E215" s="2">
        <v>0</v>
      </c>
      <c r="F215" s="2">
        <v>0</v>
      </c>
      <c r="G215" s="3">
        <f t="shared" si="0"/>
        <v>86.826220000000006</v>
      </c>
      <c r="H215" s="3">
        <f t="shared" si="1"/>
        <v>0.78000000000000647</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26620.26</v>
      </c>
      <c r="E216" s="2">
        <v>0</v>
      </c>
      <c r="F216" s="2">
        <v>0</v>
      </c>
      <c r="G216" s="3">
        <f t="shared" si="0"/>
        <v>11446.711799999999</v>
      </c>
      <c r="H216" s="3">
        <f t="shared" si="1"/>
        <v>0.25999999999839929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6148.76</v>
      </c>
      <c r="D258" s="2">
        <f>'PR-RAS'!E262</f>
        <v>25659.78</v>
      </c>
      <c r="E258" s="2">
        <v>0</v>
      </c>
      <c r="F258" s="2">
        <v>0</v>
      </c>
      <c r="G258" s="3">
        <f t="shared" si="0"/>
        <v>14769.35824</v>
      </c>
      <c r="H258" s="3">
        <f t="shared" si="1"/>
        <v>0.46000000000094587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6148.76</v>
      </c>
      <c r="D265" s="2">
        <f>'PR-RAS'!E269</f>
        <v>25659.78</v>
      </c>
      <c r="E265" s="2">
        <v>0</v>
      </c>
      <c r="F265" s="2">
        <v>0</v>
      </c>
      <c r="G265" s="3">
        <f t="shared" si="0"/>
        <v>15171.636480000001</v>
      </c>
      <c r="H265" s="3">
        <f t="shared" si="1"/>
        <v>0.46000000000094587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6148.76</v>
      </c>
      <c r="D266" s="2">
        <f>'PR-RAS'!E270</f>
        <v>25659.78</v>
      </c>
      <c r="E266" s="2">
        <v>0</v>
      </c>
      <c r="F266" s="2">
        <v>0</v>
      </c>
      <c r="G266" s="3">
        <f t="shared" si="0"/>
        <v>15229.104800000001</v>
      </c>
      <c r="H266" s="3">
        <f t="shared" si="1"/>
        <v>0.46000000000094587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630</v>
      </c>
      <c r="E269" s="2">
        <v>0</v>
      </c>
      <c r="F269" s="2">
        <v>0</v>
      </c>
      <c r="G269" s="3">
        <f t="shared" si="0"/>
        <v>337.68</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600</v>
      </c>
      <c r="E270" s="2">
        <v>0</v>
      </c>
      <c r="F270" s="2">
        <v>0</v>
      </c>
      <c r="G270" s="3">
        <f t="shared" si="0"/>
        <v>322.8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600</v>
      </c>
      <c r="E271" s="2">
        <v>0</v>
      </c>
      <c r="F271" s="2">
        <v>0</v>
      </c>
      <c r="G271" s="3">
        <f t="shared" si="0"/>
        <v>324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30</v>
      </c>
      <c r="E279" s="2">
        <v>0</v>
      </c>
      <c r="F279" s="2">
        <v>0</v>
      </c>
      <c r="G279" s="3">
        <f t="shared" si="12"/>
        <v>16.68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30</v>
      </c>
      <c r="E284" s="2">
        <v>0</v>
      </c>
      <c r="F284" s="2">
        <v>0</v>
      </c>
      <c r="G284" s="3">
        <f t="shared" si="12"/>
        <v>16.979999999999997</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7094889.0099999998</v>
      </c>
      <c r="D295" s="2">
        <f>'PR-RAS'!E299</f>
        <v>8595753.6500000004</v>
      </c>
      <c r="E295" s="2">
        <v>0</v>
      </c>
      <c r="F295" s="2">
        <v>0</v>
      </c>
      <c r="G295" s="3">
        <f t="shared" si="12"/>
        <v>7140200.5151400007</v>
      </c>
      <c r="H295" s="3">
        <f t="shared" si="13"/>
        <v>0.35999999940395355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20432.560000000522</v>
      </c>
      <c r="D296" s="2">
        <f>'PR-RAS'!E300</f>
        <v>0</v>
      </c>
      <c r="E296" s="2">
        <v>0</v>
      </c>
      <c r="F296" s="2">
        <v>0</v>
      </c>
      <c r="G296" s="3">
        <f t="shared" si="12"/>
        <v>6027.6052000001537</v>
      </c>
      <c r="H296" s="3">
        <f t="shared" si="13"/>
        <v>0.43999999947845936</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666559.25999999978</v>
      </c>
      <c r="E297" s="2">
        <v>0</v>
      </c>
      <c r="F297" s="2">
        <v>0</v>
      </c>
      <c r="G297" s="3">
        <f t="shared" si="12"/>
        <v>394603.08191999985</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106.8</v>
      </c>
      <c r="D299" s="2">
        <f>'PR-RAS'!E303</f>
        <v>57416.21</v>
      </c>
      <c r="E299" s="2">
        <v>0</v>
      </c>
      <c r="F299" s="2">
        <v>0</v>
      </c>
      <c r="G299" s="3">
        <f t="shared" si="12"/>
        <v>34251.887559999996</v>
      </c>
      <c r="H299" s="3">
        <f t="shared" si="13"/>
        <v>0.40999999999912973</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213617.01</v>
      </c>
      <c r="D300" s="2">
        <f>'PR-RAS'!E304</f>
        <v>192623.92</v>
      </c>
      <c r="E300" s="2">
        <v>0</v>
      </c>
      <c r="F300" s="2">
        <v>0</v>
      </c>
      <c r="G300" s="3">
        <f t="shared" si="12"/>
        <v>179060.59015000003</v>
      </c>
      <c r="H300" s="3">
        <f t="shared" si="13"/>
        <v>8.999999999650754E-2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16580</v>
      </c>
      <c r="E303" s="2">
        <v>0</v>
      </c>
      <c r="F303" s="2">
        <v>0</v>
      </c>
      <c r="G303" s="3">
        <f t="shared" si="12"/>
        <v>10014.32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16580</v>
      </c>
      <c r="E316" s="2">
        <v>0</v>
      </c>
      <c r="F316" s="2">
        <v>0</v>
      </c>
      <c r="G316" s="3">
        <f t="shared" si="12"/>
        <v>10445.4</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16580</v>
      </c>
      <c r="E331" s="2">
        <v>0</v>
      </c>
      <c r="F331" s="2">
        <v>0</v>
      </c>
      <c r="G331" s="3">
        <f t="shared" si="12"/>
        <v>10942.800000000001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16580</v>
      </c>
      <c r="E332" s="2">
        <v>0</v>
      </c>
      <c r="F332" s="2">
        <v>0</v>
      </c>
      <c r="G332" s="3">
        <f t="shared" si="12"/>
        <v>10975.960000000001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77741.97</v>
      </c>
      <c r="D355" s="2">
        <f>'PR-RAS'!E360</f>
        <v>73562.969999999987</v>
      </c>
      <c r="E355" s="2">
        <v>0</v>
      </c>
      <c r="F355" s="2">
        <v>0</v>
      </c>
      <c r="G355" s="3">
        <f t="shared" si="12"/>
        <v>79603.24013999998</v>
      </c>
      <c r="H355" s="3">
        <f t="shared" si="13"/>
        <v>6.0000000012223609E-2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4927.3100000000004</v>
      </c>
      <c r="E356" s="2">
        <v>0</v>
      </c>
      <c r="F356" s="2">
        <v>0</v>
      </c>
      <c r="G356" s="3">
        <f t="shared" si="12"/>
        <v>3498.3901000000001</v>
      </c>
      <c r="H356" s="3">
        <f t="shared" si="13"/>
        <v>0.31000000000040018</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4927.3100000000004</v>
      </c>
      <c r="E361" s="2">
        <v>0</v>
      </c>
      <c r="F361" s="2">
        <v>0</v>
      </c>
      <c r="G361" s="3">
        <f t="shared" si="12"/>
        <v>3547.6632</v>
      </c>
      <c r="H361" s="3">
        <f t="shared" si="13"/>
        <v>0.31000000000040018</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4927.3100000000004</v>
      </c>
      <c r="E365" s="2">
        <v>0</v>
      </c>
      <c r="F365" s="2">
        <v>0</v>
      </c>
      <c r="G365" s="3">
        <f t="shared" si="12"/>
        <v>3587.0816800000002</v>
      </c>
      <c r="H365" s="3">
        <f t="shared" si="13"/>
        <v>0.31000000000040018</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24266.969999999998</v>
      </c>
      <c r="D368" s="2">
        <f>'PR-RAS'!E373</f>
        <v>68635.659999999989</v>
      </c>
      <c r="E368" s="2">
        <v>0</v>
      </c>
      <c r="F368" s="2">
        <v>0</v>
      </c>
      <c r="G368" s="3">
        <f t="shared" si="12"/>
        <v>59284.552429999989</v>
      </c>
      <c r="H368" s="3">
        <f t="shared" si="13"/>
        <v>0.37000000001353328</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23176.92</v>
      </c>
      <c r="D374" s="2">
        <f>'PR-RAS'!E379</f>
        <v>17899.29</v>
      </c>
      <c r="E374" s="2">
        <v>0</v>
      </c>
      <c r="F374" s="2">
        <v>0</v>
      </c>
      <c r="G374" s="3">
        <f t="shared" si="12"/>
        <v>21997.861499999999</v>
      </c>
      <c r="H374" s="3">
        <f t="shared" si="13"/>
        <v>0.37000000000261934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11599.06</v>
      </c>
      <c r="D375" s="2">
        <f>'PR-RAS'!E380</f>
        <v>14598.04</v>
      </c>
      <c r="E375" s="2">
        <v>0</v>
      </c>
      <c r="F375" s="2">
        <v>0</v>
      </c>
      <c r="G375" s="3">
        <f t="shared" si="12"/>
        <v>15257.38236</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3515.93</v>
      </c>
      <c r="D376" s="2">
        <f>'PR-RAS'!E381</f>
        <v>0</v>
      </c>
      <c r="E376" s="2">
        <v>0</v>
      </c>
      <c r="F376" s="2">
        <v>0</v>
      </c>
      <c r="G376" s="3">
        <f t="shared" si="12"/>
        <v>1318.4737499999999</v>
      </c>
      <c r="H376" s="3">
        <f t="shared" si="13"/>
        <v>7.0000000000163709E-2</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3366.25</v>
      </c>
      <c r="D377" s="2">
        <f>'PR-RAS'!E382</f>
        <v>2351.25</v>
      </c>
      <c r="E377" s="2">
        <v>0</v>
      </c>
      <c r="F377" s="2">
        <v>0</v>
      </c>
      <c r="G377" s="3">
        <f t="shared" si="12"/>
        <v>3033.85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533.36</v>
      </c>
      <c r="D380" s="2">
        <f>'PR-RAS'!E385</f>
        <v>0</v>
      </c>
      <c r="E380" s="2">
        <v>0</v>
      </c>
      <c r="F380" s="2">
        <v>0</v>
      </c>
      <c r="G380" s="3">
        <f t="shared" si="12"/>
        <v>202.14344</v>
      </c>
      <c r="H380" s="3">
        <f t="shared" si="13"/>
        <v>0.36000000000001364</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4162.32</v>
      </c>
      <c r="D381" s="2">
        <f>'PR-RAS'!E386</f>
        <v>950</v>
      </c>
      <c r="E381" s="2">
        <v>0</v>
      </c>
      <c r="F381" s="2">
        <v>0</v>
      </c>
      <c r="G381" s="3">
        <f t="shared" si="12"/>
        <v>2303.6815999999999</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50076.61</v>
      </c>
      <c r="E383" s="2">
        <v>0</v>
      </c>
      <c r="F383" s="2">
        <v>0</v>
      </c>
      <c r="G383" s="3">
        <f t="shared" si="12"/>
        <v>38258.530039999998</v>
      </c>
      <c r="H383" s="3">
        <f t="shared" si="13"/>
        <v>0.38999999999941792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50076.61</v>
      </c>
      <c r="E384" s="2">
        <v>0</v>
      </c>
      <c r="F384" s="2">
        <v>0</v>
      </c>
      <c r="G384" s="3">
        <f t="shared" si="12"/>
        <v>38358.683259999998</v>
      </c>
      <c r="H384" s="3">
        <f t="shared" si="13"/>
        <v>0.38999999999941792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1090.05</v>
      </c>
      <c r="D388" s="2">
        <f>'PR-RAS'!E393</f>
        <v>659.76</v>
      </c>
      <c r="E388" s="2">
        <v>0</v>
      </c>
      <c r="F388" s="2">
        <v>0</v>
      </c>
      <c r="G388" s="3">
        <f t="shared" si="12"/>
        <v>932.50358999999992</v>
      </c>
      <c r="H388" s="3">
        <f t="shared" si="13"/>
        <v>0.28999999999996362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1090.05</v>
      </c>
      <c r="D389" s="2">
        <f>'PR-RAS'!E394</f>
        <v>659.76</v>
      </c>
      <c r="E389" s="2">
        <v>0</v>
      </c>
      <c r="F389" s="2">
        <v>0</v>
      </c>
      <c r="G389" s="3">
        <f t="shared" si="12"/>
        <v>934.91315999999995</v>
      </c>
      <c r="H389" s="3">
        <f t="shared" si="13"/>
        <v>0.28999999999996362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53475</v>
      </c>
      <c r="D407" s="2">
        <f>'PR-RAS'!E412</f>
        <v>0</v>
      </c>
      <c r="E407" s="2">
        <v>0</v>
      </c>
      <c r="F407" s="2">
        <v>0</v>
      </c>
      <c r="G407" s="3">
        <f t="shared" si="12"/>
        <v>21710.850000000002</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53475</v>
      </c>
      <c r="D408" s="2">
        <f>'PR-RAS'!E413</f>
        <v>0</v>
      </c>
      <c r="E408" s="2">
        <v>0</v>
      </c>
      <c r="F408" s="2">
        <v>0</v>
      </c>
      <c r="G408" s="3">
        <f t="shared" si="12"/>
        <v>21764.324999999997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77741.97</v>
      </c>
      <c r="D413" s="2">
        <f>'PR-RAS'!E418</f>
        <v>56982.969999999987</v>
      </c>
      <c r="E413" s="2">
        <v>0</v>
      </c>
      <c r="F413" s="2">
        <v>0</v>
      </c>
      <c r="G413" s="3">
        <f t="shared" si="12"/>
        <v>78983.658919999987</v>
      </c>
      <c r="H413" s="3">
        <f t="shared" si="13"/>
        <v>6.0000000012223609E-2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7115321.5700000003</v>
      </c>
      <c r="D417" s="2">
        <f>'PR-RAS'!E422</f>
        <v>7945774.3900000006</v>
      </c>
      <c r="E417" s="2">
        <v>0</v>
      </c>
      <c r="F417" s="2">
        <v>0</v>
      </c>
      <c r="G417" s="3">
        <f t="shared" si="12"/>
        <v>9570858.0656000003</v>
      </c>
      <c r="H417" s="3">
        <f t="shared" si="13"/>
        <v>0.82000000029802322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7172630.9799999995</v>
      </c>
      <c r="D418" s="2">
        <f>'PR-RAS'!E423</f>
        <v>8669316.620000001</v>
      </c>
      <c r="E418" s="2">
        <v>0</v>
      </c>
      <c r="F418" s="2">
        <v>0</v>
      </c>
      <c r="G418" s="3">
        <f t="shared" si="12"/>
        <v>10221197.179740001</v>
      </c>
      <c r="H418" s="3">
        <f t="shared" si="13"/>
        <v>0.39999999944120646</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57309.409999999218</v>
      </c>
      <c r="D420" s="2">
        <f>'PR-RAS'!E425</f>
        <v>723542.23000000045</v>
      </c>
      <c r="E420" s="2">
        <v>0</v>
      </c>
      <c r="F420" s="2">
        <v>0</v>
      </c>
      <c r="G420" s="3">
        <f t="shared" si="12"/>
        <v>630341.03153000004</v>
      </c>
      <c r="H420" s="3">
        <f t="shared" si="13"/>
        <v>0.63999999966472387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106.8</v>
      </c>
      <c r="D422" s="2">
        <f>'PR-RAS'!E427</f>
        <v>57416.21</v>
      </c>
      <c r="E422" s="2">
        <v>0</v>
      </c>
      <c r="F422" s="2">
        <v>0</v>
      </c>
      <c r="G422" s="3">
        <f t="shared" si="12"/>
        <v>48389.411619999999</v>
      </c>
      <c r="H422" s="3">
        <f t="shared" si="13"/>
        <v>0.40999999999912973</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213617.01</v>
      </c>
      <c r="D423" s="2">
        <f>'PR-RAS'!E428</f>
        <v>192623.92</v>
      </c>
      <c r="E423" s="2">
        <v>0</v>
      </c>
      <c r="F423" s="2">
        <v>0</v>
      </c>
      <c r="G423" s="3">
        <f t="shared" si="12"/>
        <v>252720.96670000002</v>
      </c>
      <c r="H423" s="3">
        <f t="shared" si="13"/>
        <v>8.999999999650754E-2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50076.61</v>
      </c>
      <c r="E424" s="2">
        <v>0</v>
      </c>
      <c r="F424" s="2">
        <v>0</v>
      </c>
      <c r="G424" s="3">
        <f t="shared" si="12"/>
        <v>42364.812059999997</v>
      </c>
      <c r="H424" s="3">
        <f t="shared" si="13"/>
        <v>0.38999999999941792</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50076.61</v>
      </c>
      <c r="E485" s="2">
        <v>0</v>
      </c>
      <c r="F485" s="2">
        <v>0</v>
      </c>
      <c r="G485" s="3">
        <f t="shared" si="12"/>
        <v>48474.158479999998</v>
      </c>
      <c r="H485" s="3">
        <f t="shared" si="13"/>
        <v>0.38999999999941792</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50076.61</v>
      </c>
      <c r="E496" s="2">
        <v>0</v>
      </c>
      <c r="F496" s="2">
        <v>0</v>
      </c>
      <c r="G496" s="3">
        <f t="shared" si="12"/>
        <v>49575.8439</v>
      </c>
      <c r="H496" s="3">
        <f t="shared" si="13"/>
        <v>0.38999999999941792</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50076.61</v>
      </c>
      <c r="E499" s="2">
        <v>0</v>
      </c>
      <c r="F499" s="2">
        <v>0</v>
      </c>
      <c r="G499" s="3">
        <f t="shared" si="12"/>
        <v>49876.30356</v>
      </c>
      <c r="H499" s="3">
        <f t="shared" si="13"/>
        <v>0.38999999999941792</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50076.61</v>
      </c>
      <c r="E633" s="2">
        <v>0</v>
      </c>
      <c r="F633" s="2">
        <v>0</v>
      </c>
      <c r="G633" s="3">
        <f t="shared" si="14"/>
        <v>63296.835039999998</v>
      </c>
      <c r="H633" s="3">
        <f t="shared" si="15"/>
        <v>0.38999999999941792</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7115321.5700000003</v>
      </c>
      <c r="D637" s="2">
        <f>'PR-RAS'!E643</f>
        <v>7995851.0000000009</v>
      </c>
      <c r="E637" s="2">
        <v>0</v>
      </c>
      <c r="F637" s="2">
        <v>0</v>
      </c>
      <c r="G637" s="3">
        <f t="shared" si="14"/>
        <v>14696066.99052</v>
      </c>
      <c r="H637" s="3">
        <f t="shared" si="15"/>
        <v>0.43000000063329935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7172630.9799999995</v>
      </c>
      <c r="D638" s="2">
        <f>'PR-RAS'!E644</f>
        <v>8669316.620000001</v>
      </c>
      <c r="E638" s="2">
        <v>0</v>
      </c>
      <c r="F638" s="2">
        <v>0</v>
      </c>
      <c r="G638" s="3">
        <f t="shared" si="14"/>
        <v>15613675.308140002</v>
      </c>
      <c r="H638" s="3">
        <f t="shared" si="15"/>
        <v>0.39999999944120646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57309.409999999218</v>
      </c>
      <c r="D640" s="2">
        <f>'PR-RAS'!E646</f>
        <v>673465.62000000011</v>
      </c>
      <c r="E640" s="2">
        <v>0</v>
      </c>
      <c r="F640" s="2">
        <v>0</v>
      </c>
      <c r="G640" s="3">
        <f t="shared" si="14"/>
        <v>897309.77534999966</v>
      </c>
      <c r="H640" s="3">
        <f t="shared" si="15"/>
        <v>0.78999999910593033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106.8</v>
      </c>
      <c r="D642" s="2">
        <f>'PR-RAS'!E648</f>
        <v>57416.21</v>
      </c>
      <c r="E642" s="2">
        <v>0</v>
      </c>
      <c r="F642" s="2">
        <v>0</v>
      </c>
      <c r="G642" s="3">
        <f t="shared" si="14"/>
        <v>73676.04002</v>
      </c>
      <c r="H642" s="3">
        <f t="shared" si="15"/>
        <v>0.40999999999912973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57416.209999999221</v>
      </c>
      <c r="D644" s="2">
        <f>'PR-RAS'!E650</f>
        <v>730881.83000000007</v>
      </c>
      <c r="E644" s="2">
        <v>0</v>
      </c>
      <c r="F644" s="2">
        <v>0</v>
      </c>
      <c r="G644" s="3">
        <f t="shared" si="14"/>
        <v>976832.6564099997</v>
      </c>
      <c r="H644" s="3">
        <f t="shared" si="15"/>
        <v>0.37999999914609361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623769.68000000005</v>
      </c>
      <c r="D645" s="2">
        <f>'PR-RAS'!E651</f>
        <v>0</v>
      </c>
      <c r="E645" s="2">
        <v>0</v>
      </c>
      <c r="F645" s="2">
        <v>0</v>
      </c>
      <c r="G645" s="3">
        <f t="shared" si="14"/>
        <v>401707.67392000003</v>
      </c>
      <c r="H645" s="3">
        <f t="shared" si="15"/>
        <v>0.31999999994877726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67239.100000000006</v>
      </c>
      <c r="D646" s="2">
        <f>'PR-RAS'!E653</f>
        <v>60832.55</v>
      </c>
      <c r="E646" s="2">
        <v>0</v>
      </c>
      <c r="F646" s="2">
        <v>0</v>
      </c>
      <c r="G646" s="3">
        <f t="shared" si="14"/>
        <v>121843.20900000002</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1168097.69</v>
      </c>
      <c r="D647" s="2">
        <f>'PR-RAS'!E654</f>
        <v>1353621.42</v>
      </c>
      <c r="E647" s="2">
        <v>0</v>
      </c>
      <c r="F647" s="2">
        <v>0</v>
      </c>
      <c r="G647" s="3">
        <f t="shared" si="14"/>
        <v>2503469.9823799999</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1174504.24</v>
      </c>
      <c r="D648" s="2">
        <f>'PR-RAS'!E655</f>
        <v>1251159.33</v>
      </c>
      <c r="E648" s="2">
        <v>0</v>
      </c>
      <c r="F648" s="2">
        <v>0</v>
      </c>
      <c r="G648" s="3">
        <f t="shared" si="14"/>
        <v>2378904.4163000002</v>
      </c>
      <c r="H648" s="3">
        <f t="shared" si="15"/>
        <v>0.57000000006519258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60832.550000000047</v>
      </c>
      <c r="D649" s="2">
        <f>'PR-RAS'!E656</f>
        <v>163294.6399999999</v>
      </c>
      <c r="E649" s="2">
        <v>0</v>
      </c>
      <c r="F649" s="2">
        <v>0</v>
      </c>
      <c r="G649" s="3">
        <f t="shared" si="14"/>
        <v>251049.34583999991</v>
      </c>
      <c r="H649" s="3">
        <f t="shared" si="15"/>
        <v>0.81000000005587935</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164</v>
      </c>
      <c r="D651" s="2">
        <f>'PR-RAS'!E658</f>
        <v>167</v>
      </c>
      <c r="E651" s="2">
        <v>0</v>
      </c>
      <c r="F651" s="2">
        <v>0</v>
      </c>
      <c r="G651" s="3">
        <f t="shared" si="14"/>
        <v>323.7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162</v>
      </c>
      <c r="D653" s="2">
        <f>'PR-RAS'!E660</f>
        <v>165</v>
      </c>
      <c r="E653" s="2">
        <v>0</v>
      </c>
      <c r="F653" s="2">
        <v>0</v>
      </c>
      <c r="G653" s="3">
        <f t="shared" si="14"/>
        <v>320.78399999999999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20600</v>
      </c>
      <c r="D677" s="2">
        <f>'PR-RAS'!E684</f>
        <v>32310</v>
      </c>
      <c r="E677" s="2">
        <v>0</v>
      </c>
      <c r="F677" s="2">
        <v>0</v>
      </c>
      <c r="G677" s="3">
        <f t="shared" si="14"/>
        <v>57608.72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380447.05</v>
      </c>
      <c r="D717" s="2">
        <f>'PR-RAS'!E724</f>
        <v>414664.03</v>
      </c>
      <c r="E717" s="2">
        <v>0</v>
      </c>
      <c r="F717" s="2">
        <v>0</v>
      </c>
      <c r="G717" s="3">
        <f t="shared" si="14"/>
        <v>866198.97876000009</v>
      </c>
      <c r="H717" s="3">
        <f t="shared" si="15"/>
        <v>8.0000000016298145E-2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12654.94</v>
      </c>
      <c r="D725" s="2">
        <f>'PR-RAS'!E732</f>
        <v>15698.5</v>
      </c>
      <c r="E725" s="2">
        <v>0</v>
      </c>
      <c r="F725" s="2">
        <v>0</v>
      </c>
      <c r="G725" s="3">
        <f t="shared" si="14"/>
        <v>31893.60456</v>
      </c>
      <c r="H725" s="3">
        <f t="shared" si="15"/>
        <v>0.55999999999949068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2648.64</v>
      </c>
      <c r="D726" s="2">
        <f>'PR-RAS'!E733</f>
        <v>4855.84</v>
      </c>
      <c r="E726" s="2">
        <v>0</v>
      </c>
      <c r="F726" s="2">
        <v>0</v>
      </c>
      <c r="G726" s="3">
        <f t="shared" si="14"/>
        <v>8961.232</v>
      </c>
      <c r="H726" s="3">
        <f t="shared" si="15"/>
        <v>0.51999999999998181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67834.16</v>
      </c>
      <c r="D727" s="2">
        <f>'PR-RAS'!E734</f>
        <v>82614.14</v>
      </c>
      <c r="E727" s="2">
        <v>0</v>
      </c>
      <c r="F727" s="2">
        <v>0</v>
      </c>
      <c r="G727" s="3">
        <f t="shared" si="14"/>
        <v>169203.33144000001</v>
      </c>
      <c r="H727" s="3">
        <f t="shared" si="15"/>
        <v>0.30000000000291038</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6404.16</v>
      </c>
      <c r="D729" s="2">
        <f>'PR-RAS'!E736</f>
        <v>28847.11</v>
      </c>
      <c r="E729" s="2">
        <v>0</v>
      </c>
      <c r="F729" s="2">
        <v>0</v>
      </c>
      <c r="G729" s="3">
        <f t="shared" si="14"/>
        <v>46663.620640000001</v>
      </c>
      <c r="H729" s="3">
        <f t="shared" si="15"/>
        <v>0.27000000000043656</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7551.58</v>
      </c>
      <c r="D730" s="2">
        <f>'PR-RAS'!E737</f>
        <v>17582.810000000001</v>
      </c>
      <c r="E730" s="2">
        <v>0</v>
      </c>
      <c r="F730" s="2">
        <v>0</v>
      </c>
      <c r="G730" s="3">
        <f t="shared" si="14"/>
        <v>31140.838800000001</v>
      </c>
      <c r="H730" s="3">
        <f t="shared" si="15"/>
        <v>0.60999999999876309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366750.12</v>
      </c>
      <c r="D731" s="2">
        <f>'PR-RAS'!E738</f>
        <v>462615.57</v>
      </c>
      <c r="E731" s="2">
        <v>0</v>
      </c>
      <c r="F731" s="2">
        <v>0</v>
      </c>
      <c r="G731" s="3">
        <f t="shared" si="14"/>
        <v>943146.31979999994</v>
      </c>
      <c r="H731" s="3">
        <f t="shared" si="15"/>
        <v>0.54999999998835847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5219.62</v>
      </c>
      <c r="D732" s="2">
        <f>'PR-RAS'!E739</f>
        <v>7158.61</v>
      </c>
      <c r="E732" s="2">
        <v>0</v>
      </c>
      <c r="F732" s="2">
        <v>0</v>
      </c>
      <c r="G732" s="3">
        <f t="shared" si="14"/>
        <v>14281.430039999999</v>
      </c>
      <c r="H732" s="3">
        <f t="shared" si="15"/>
        <v>0.77000000000043656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360.68</v>
      </c>
      <c r="D736" s="2">
        <f>'PR-RAS'!E743</f>
        <v>1208</v>
      </c>
      <c r="E736" s="2">
        <v>0</v>
      </c>
      <c r="F736" s="2">
        <v>0</v>
      </c>
      <c r="G736" s="3">
        <f t="shared" ref="G736:G737" si="28">(B736/1000)*(C736*1+D736*2)</f>
        <v>2040.8598</v>
      </c>
      <c r="H736" s="3">
        <f t="shared" ref="H736:H737" si="29">ABS(C736-ROUND(C736,0))+ABS(D736-ROUND(D736,0))</f>
        <v>0.31999999999999318</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7392</v>
      </c>
      <c r="D737" s="2">
        <f>'PR-RAS'!E744</f>
        <v>9768</v>
      </c>
      <c r="E737" s="2">
        <v>0</v>
      </c>
      <c r="F737" s="2">
        <v>0</v>
      </c>
      <c r="G737" s="3">
        <f t="shared" si="28"/>
        <v>19819.007999999998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100.57</v>
      </c>
      <c r="D753" s="2">
        <f>'PR-RAS'!E760</f>
        <v>75.58</v>
      </c>
      <c r="E753" s="2">
        <v>0</v>
      </c>
      <c r="F753" s="2">
        <v>0</v>
      </c>
      <c r="G753" s="3">
        <f t="shared" si="14"/>
        <v>189.30096</v>
      </c>
      <c r="H753" s="3">
        <f t="shared" si="15"/>
        <v>0.85000000000000853</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56.04</v>
      </c>
      <c r="D755" s="2">
        <f>'PR-RAS'!E762</f>
        <v>0</v>
      </c>
      <c r="E755" s="2">
        <v>0</v>
      </c>
      <c r="F755" s="2">
        <v>0</v>
      </c>
      <c r="G755" s="3">
        <f t="shared" si="14"/>
        <v>42.254159999999999</v>
      </c>
      <c r="H755" s="3">
        <f t="shared" si="15"/>
        <v>3.9999999999999147E-2</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6148.76</v>
      </c>
      <c r="D839" s="2">
        <f>'PR-RAS'!E846</f>
        <v>25659.78</v>
      </c>
      <c r="E839" s="2">
        <v>0</v>
      </c>
      <c r="F839" s="2">
        <v>0</v>
      </c>
      <c r="G839" s="3">
        <f t="shared" si="34"/>
        <v>48158.452160000001</v>
      </c>
      <c r="H839" s="3">
        <f t="shared" si="35"/>
        <v>0.46000000000094587</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50076.61</v>
      </c>
      <c r="E910" s="2">
        <v>0</v>
      </c>
      <c r="F910" s="2">
        <v>0</v>
      </c>
      <c r="G910" s="3">
        <f t="shared" si="34"/>
        <v>91039.27698000001</v>
      </c>
      <c r="H910" s="3">
        <f t="shared" si="35"/>
        <v>0.38999999999941792</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1817288.2100000002</v>
      </c>
      <c r="D1011" s="7">
        <f>BILANCA!E6</f>
        <v>1276876.3700000001</v>
      </c>
      <c r="E1011" s="7">
        <v>0</v>
      </c>
      <c r="F1011" s="7">
        <v>0</v>
      </c>
      <c r="G1011" s="8">
        <f t="shared" ref="G1011:G1306" si="38">B1011/1000*C1011+B1011/500*D1011</f>
        <v>4371.0409500000005</v>
      </c>
      <c r="H1011" s="8">
        <f t="shared" si="35"/>
        <v>0.58000000030733645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916092.09000000032</v>
      </c>
      <c r="D1012" s="2">
        <f>BILANCA!E7</f>
        <v>912227.89</v>
      </c>
      <c r="E1012" s="2">
        <v>0</v>
      </c>
      <c r="F1012" s="2">
        <v>0</v>
      </c>
      <c r="G1012" s="3">
        <f t="shared" si="38"/>
        <v>5481.0957400000007</v>
      </c>
      <c r="H1012" s="3">
        <f t="shared" si="35"/>
        <v>0.20000000030267984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618639.12</v>
      </c>
      <c r="E1013" s="2">
        <v>0</v>
      </c>
      <c r="F1013" s="2">
        <v>0</v>
      </c>
      <c r="G1013" s="3">
        <f t="shared" si="38"/>
        <v>3711.8347199999998</v>
      </c>
      <c r="H1013" s="3">
        <f t="shared" si="35"/>
        <v>0.11999999999534339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618639.12</v>
      </c>
      <c r="E1015" s="2">
        <v>0</v>
      </c>
      <c r="F1015" s="2">
        <v>0</v>
      </c>
      <c r="G1015" s="3">
        <f t="shared" si="38"/>
        <v>6186.3912</v>
      </c>
      <c r="H1015" s="3">
        <f t="shared" si="35"/>
        <v>0.11999999999534339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290731.45000000019</v>
      </c>
      <c r="D1017" s="2">
        <f>BILANCA!E12</f>
        <v>281939.94000000012</v>
      </c>
      <c r="E1017" s="2">
        <v>0</v>
      </c>
      <c r="F1017" s="2">
        <v>0</v>
      </c>
      <c r="G1017" s="3">
        <f t="shared" si="38"/>
        <v>5982.2793100000026</v>
      </c>
      <c r="H1017" s="3">
        <f t="shared" si="35"/>
        <v>0.51000000006752089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576.49000000000024</v>
      </c>
      <c r="D1018" s="2">
        <f>BILANCA!E13</f>
        <v>368.93000000000029</v>
      </c>
      <c r="E1018" s="2">
        <v>0</v>
      </c>
      <c r="F1018" s="2">
        <v>0</v>
      </c>
      <c r="G1018" s="3">
        <f t="shared" si="38"/>
        <v>10.514800000000008</v>
      </c>
      <c r="H1018" s="3">
        <f t="shared" si="35"/>
        <v>0.55999999999994543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4151.22</v>
      </c>
      <c r="D1020" s="2">
        <f>BILANCA!E15</f>
        <v>4151.22</v>
      </c>
      <c r="E1020" s="2">
        <v>0</v>
      </c>
      <c r="F1020" s="2">
        <v>0</v>
      </c>
      <c r="G1020" s="3">
        <f t="shared" si="38"/>
        <v>124.53659999999999</v>
      </c>
      <c r="H1020" s="3">
        <f t="shared" si="35"/>
        <v>0.44000000000050932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3574.73</v>
      </c>
      <c r="D1023" s="2">
        <f>BILANCA!E18</f>
        <v>3782.29</v>
      </c>
      <c r="E1023" s="2">
        <v>0</v>
      </c>
      <c r="F1023" s="2">
        <v>0</v>
      </c>
      <c r="G1023" s="3">
        <f t="shared" si="38"/>
        <v>144.81102999999999</v>
      </c>
      <c r="H1023" s="3">
        <f t="shared" si="35"/>
        <v>0.55999999999994543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248720.85000000021</v>
      </c>
      <c r="D1024" s="2">
        <f>BILANCA!E19</f>
        <v>194578.41000000015</v>
      </c>
      <c r="E1024" s="2">
        <v>0</v>
      </c>
      <c r="F1024" s="2">
        <v>0</v>
      </c>
      <c r="G1024" s="3">
        <f t="shared" si="38"/>
        <v>8930.287380000007</v>
      </c>
      <c r="H1024" s="3">
        <f t="shared" si="35"/>
        <v>0.55999999993946403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524570.1</v>
      </c>
      <c r="D1025" s="2">
        <f>BILANCA!E20</f>
        <v>491622.17</v>
      </c>
      <c r="E1025" s="2">
        <v>0</v>
      </c>
      <c r="F1025" s="2">
        <v>0</v>
      </c>
      <c r="G1025" s="3">
        <f t="shared" si="38"/>
        <v>22617.2166</v>
      </c>
      <c r="H1025" s="3">
        <f t="shared" si="35"/>
        <v>0.26999999996041879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62662.19</v>
      </c>
      <c r="D1026" s="2">
        <f>BILANCA!E21</f>
        <v>61600.54</v>
      </c>
      <c r="E1026" s="2">
        <v>0</v>
      </c>
      <c r="F1026" s="2">
        <v>0</v>
      </c>
      <c r="G1026" s="3">
        <f t="shared" si="38"/>
        <v>2973.81232</v>
      </c>
      <c r="H1026" s="3">
        <f t="shared" si="35"/>
        <v>0.65000000000145519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53936.97</v>
      </c>
      <c r="D1027" s="2">
        <f>BILANCA!E22</f>
        <v>56230.29</v>
      </c>
      <c r="E1027" s="2">
        <v>0</v>
      </c>
      <c r="F1027" s="2">
        <v>0</v>
      </c>
      <c r="G1027" s="3">
        <f t="shared" si="38"/>
        <v>2828.7583500000005</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79.88</v>
      </c>
      <c r="D1028" s="2">
        <f>BILANCA!E23</f>
        <v>79.88</v>
      </c>
      <c r="E1028" s="2">
        <v>0</v>
      </c>
      <c r="F1028" s="2">
        <v>0</v>
      </c>
      <c r="G1028" s="3">
        <f t="shared" si="38"/>
        <v>4.3135199999999996</v>
      </c>
      <c r="H1028" s="3">
        <f t="shared" si="35"/>
        <v>0.24000000000000909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12627.68</v>
      </c>
      <c r="D1029" s="2">
        <f>BILANCA!E24</f>
        <v>12627.68</v>
      </c>
      <c r="E1029" s="2">
        <v>0</v>
      </c>
      <c r="F1029" s="2">
        <v>0</v>
      </c>
      <c r="G1029" s="3">
        <f t="shared" si="38"/>
        <v>719.77775999999994</v>
      </c>
      <c r="H1029" s="3">
        <f t="shared" si="35"/>
        <v>0.63999999999941792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405337.03</v>
      </c>
      <c r="D1030" s="2">
        <f>BILANCA!E25</f>
        <v>404451.89</v>
      </c>
      <c r="E1030" s="2">
        <v>0</v>
      </c>
      <c r="F1030" s="2">
        <v>0</v>
      </c>
      <c r="G1030" s="3">
        <f t="shared" si="38"/>
        <v>24284.816200000001</v>
      </c>
      <c r="H1030" s="3">
        <f t="shared" si="35"/>
        <v>0.14000000001396984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178736.34</v>
      </c>
      <c r="D1031" s="2">
        <f>BILANCA!E26</f>
        <v>177909.21</v>
      </c>
      <c r="E1031" s="2">
        <v>0</v>
      </c>
      <c r="F1031" s="2">
        <v>0</v>
      </c>
      <c r="G1031" s="3">
        <f t="shared" si="38"/>
        <v>11225.649960000001</v>
      </c>
      <c r="H1031" s="3">
        <f t="shared" si="35"/>
        <v>0.54999999998835847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989229.34</v>
      </c>
      <c r="D1033" s="2">
        <f>BILANCA!E28</f>
        <v>1009943.25</v>
      </c>
      <c r="E1033" s="2">
        <v>0</v>
      </c>
      <c r="F1033" s="2">
        <v>0</v>
      </c>
      <c r="G1033" s="3">
        <f t="shared" si="38"/>
        <v>69209.664319999996</v>
      </c>
      <c r="H1033" s="3">
        <f t="shared" si="35"/>
        <v>0.58999999996740371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923.20999999999913</v>
      </c>
      <c r="D1034" s="2">
        <f>BILANCA!E29</f>
        <v>50999.819999999992</v>
      </c>
      <c r="E1034" s="2">
        <v>0</v>
      </c>
      <c r="F1034" s="2">
        <v>0</v>
      </c>
      <c r="G1034" s="3">
        <f t="shared" si="38"/>
        <v>2470.1483999999996</v>
      </c>
      <c r="H1034" s="3">
        <f t="shared" si="35"/>
        <v>0.39000000000669388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60119.74</v>
      </c>
      <c r="D1035" s="2">
        <f>BILANCA!E30</f>
        <v>84000.18</v>
      </c>
      <c r="E1035" s="2">
        <v>0</v>
      </c>
      <c r="F1035" s="2">
        <v>0</v>
      </c>
      <c r="G1035" s="3">
        <f t="shared" si="38"/>
        <v>5703.0025000000005</v>
      </c>
      <c r="H1035" s="3">
        <f t="shared" si="35"/>
        <v>0.43999999999505235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59196.53</v>
      </c>
      <c r="D1039" s="2">
        <f>BILANCA!E34</f>
        <v>33000.36</v>
      </c>
      <c r="E1039" s="2">
        <v>0</v>
      </c>
      <c r="F1039" s="2">
        <v>0</v>
      </c>
      <c r="G1039" s="3">
        <f t="shared" si="38"/>
        <v>3630.7202500000003</v>
      </c>
      <c r="H1039" s="3">
        <f t="shared" si="35"/>
        <v>0.83000000000174623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35597.179999999993</v>
      </c>
      <c r="D1040" s="2">
        <f>BILANCA!E35</f>
        <v>31079.059999999998</v>
      </c>
      <c r="E1040" s="2">
        <v>0</v>
      </c>
      <c r="F1040" s="2">
        <v>0</v>
      </c>
      <c r="G1040" s="3">
        <f t="shared" si="38"/>
        <v>2932.6589999999997</v>
      </c>
      <c r="H1040" s="3">
        <f t="shared" si="35"/>
        <v>0.23999999999068677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159799.60999999999</v>
      </c>
      <c r="D1041" s="2">
        <f>BILANCA!E36</f>
        <v>163935.84</v>
      </c>
      <c r="E1041" s="2">
        <v>0</v>
      </c>
      <c r="F1041" s="2">
        <v>0</v>
      </c>
      <c r="G1041" s="3">
        <f t="shared" si="38"/>
        <v>15117.809989999998</v>
      </c>
      <c r="H1041" s="3">
        <f t="shared" si="35"/>
        <v>0.5500000000174623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124202.43</v>
      </c>
      <c r="D1045" s="2">
        <f>BILANCA!E40</f>
        <v>132856.78</v>
      </c>
      <c r="E1045" s="2">
        <v>0</v>
      </c>
      <c r="F1045" s="2">
        <v>0</v>
      </c>
      <c r="G1045" s="3">
        <f t="shared" si="38"/>
        <v>13647.059650000003</v>
      </c>
      <c r="H1045" s="3">
        <f t="shared" si="35"/>
        <v>0.64999999999417923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4913.72</v>
      </c>
      <c r="D1050" s="2">
        <f>BILANCA!E45</f>
        <v>4913.72</v>
      </c>
      <c r="E1050" s="2">
        <v>0</v>
      </c>
      <c r="F1050" s="2">
        <v>0</v>
      </c>
      <c r="G1050" s="3">
        <f t="shared" si="38"/>
        <v>589.64640000000009</v>
      </c>
      <c r="H1050" s="3">
        <f t="shared" si="35"/>
        <v>0.55999999999949068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7270.21</v>
      </c>
      <c r="D1052" s="2">
        <f>BILANCA!E47</f>
        <v>7270.21</v>
      </c>
      <c r="E1052" s="2">
        <v>0</v>
      </c>
      <c r="F1052" s="2">
        <v>0</v>
      </c>
      <c r="G1052" s="3">
        <f t="shared" si="38"/>
        <v>916.04646000000014</v>
      </c>
      <c r="H1052" s="3">
        <f t="shared" si="35"/>
        <v>0.42000000000007276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2356.4899999999998</v>
      </c>
      <c r="D1055" s="2">
        <f>BILANCA!E50</f>
        <v>2356.4899999999998</v>
      </c>
      <c r="E1055" s="2">
        <v>0</v>
      </c>
      <c r="F1055" s="2">
        <v>0</v>
      </c>
      <c r="G1055" s="3">
        <f t="shared" si="38"/>
        <v>318.12614999999994</v>
      </c>
      <c r="H1055" s="3">
        <f t="shared" si="35"/>
        <v>0.97999999999956344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11648.83</v>
      </c>
      <c r="D1056" s="2">
        <f>BILANCA!E51</f>
        <v>11648.83</v>
      </c>
      <c r="E1056" s="2">
        <v>0</v>
      </c>
      <c r="F1056" s="2">
        <v>0</v>
      </c>
      <c r="G1056" s="3">
        <f t="shared" si="38"/>
        <v>1607.53854</v>
      </c>
      <c r="H1056" s="3">
        <f t="shared" si="35"/>
        <v>0.34000000000014552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212301.6</v>
      </c>
      <c r="D1059" s="2">
        <f>BILANCA!E54</f>
        <v>218149.09</v>
      </c>
      <c r="E1059" s="2">
        <v>0</v>
      </c>
      <c r="F1059" s="2">
        <v>0</v>
      </c>
      <c r="G1059" s="3">
        <f t="shared" si="38"/>
        <v>31781.389220000005</v>
      </c>
      <c r="H1059" s="3">
        <f t="shared" si="35"/>
        <v>0.48999999999068677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212301.6</v>
      </c>
      <c r="D1060" s="2">
        <f>BILANCA!E55</f>
        <v>218149.09</v>
      </c>
      <c r="E1060" s="2">
        <v>0</v>
      </c>
      <c r="F1060" s="2">
        <v>0</v>
      </c>
      <c r="G1060" s="3">
        <f t="shared" si="38"/>
        <v>32429.989000000001</v>
      </c>
      <c r="H1060" s="3">
        <f t="shared" si="35"/>
        <v>0.48999999999068677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613711.81000000006</v>
      </c>
      <c r="D1061" s="2">
        <f>BILANCA!E56</f>
        <v>0</v>
      </c>
      <c r="E1061" s="2">
        <v>0</v>
      </c>
      <c r="F1061" s="2">
        <v>0</v>
      </c>
      <c r="G1061" s="3">
        <f t="shared" si="38"/>
        <v>31299.302309999999</v>
      </c>
      <c r="H1061" s="3">
        <f t="shared" si="35"/>
        <v>0.18999999994412065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603353.18000000005</v>
      </c>
      <c r="D1062" s="2">
        <f>BILANCA!E57</f>
        <v>0</v>
      </c>
      <c r="E1062" s="2">
        <v>0</v>
      </c>
      <c r="F1062" s="2">
        <v>0</v>
      </c>
      <c r="G1062" s="3">
        <f t="shared" si="38"/>
        <v>31374.36536</v>
      </c>
      <c r="H1062" s="3">
        <f t="shared" si="35"/>
        <v>0.18000000005122274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10358.629999999999</v>
      </c>
      <c r="D1063" s="2">
        <f>BILANCA!E58</f>
        <v>0</v>
      </c>
      <c r="E1063" s="2">
        <v>0</v>
      </c>
      <c r="F1063" s="2">
        <v>0</v>
      </c>
      <c r="G1063" s="3">
        <f t="shared" si="38"/>
        <v>549.00738999999999</v>
      </c>
      <c r="H1063" s="3">
        <f t="shared" si="35"/>
        <v>0.37000000000080036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901196.11999999988</v>
      </c>
      <c r="D1074" s="2">
        <f>BILANCA!E69</f>
        <v>364648.48000000004</v>
      </c>
      <c r="E1074" s="2">
        <v>0</v>
      </c>
      <c r="F1074" s="2">
        <v>0</v>
      </c>
      <c r="G1074" s="3">
        <f t="shared" si="38"/>
        <v>104351.55712000001</v>
      </c>
      <c r="H1074" s="3">
        <f t="shared" si="35"/>
        <v>0.59999999991850927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60832.55</v>
      </c>
      <c r="D1075" s="2">
        <f>BILANCA!E70</f>
        <v>163294.64000000001</v>
      </c>
      <c r="E1075" s="2">
        <v>0</v>
      </c>
      <c r="F1075" s="2">
        <v>0</v>
      </c>
      <c r="G1075" s="3">
        <f t="shared" si="38"/>
        <v>25182.418950000003</v>
      </c>
      <c r="H1075" s="3">
        <f t="shared" si="35"/>
        <v>0.80999999998311978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60123.450000000004</v>
      </c>
      <c r="D1076" s="2">
        <f>BILANCA!E71</f>
        <v>162759</v>
      </c>
      <c r="E1076" s="2">
        <v>0</v>
      </c>
      <c r="F1076" s="2">
        <v>0</v>
      </c>
      <c r="G1076" s="3">
        <f t="shared" si="38"/>
        <v>25452.335700000003</v>
      </c>
      <c r="H1076" s="3">
        <f t="shared" si="35"/>
        <v>0.45000000000436557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60122.98</v>
      </c>
      <c r="D1078" s="2">
        <f>BILANCA!E73</f>
        <v>162759</v>
      </c>
      <c r="E1078" s="2">
        <v>0</v>
      </c>
      <c r="F1078" s="2">
        <v>0</v>
      </c>
      <c r="G1078" s="3">
        <f t="shared" si="38"/>
        <v>26223.586640000001</v>
      </c>
      <c r="H1078" s="3">
        <f t="shared" si="35"/>
        <v>1.9999999996798579E-2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0.47</v>
      </c>
      <c r="D1080" s="2">
        <f>BILANCA!E75</f>
        <v>0</v>
      </c>
      <c r="E1080" s="2">
        <v>0</v>
      </c>
      <c r="F1080" s="2">
        <v>0</v>
      </c>
      <c r="G1080" s="3">
        <f t="shared" si="38"/>
        <v>3.2899999999999999E-2</v>
      </c>
      <c r="H1080" s="3">
        <f t="shared" si="35"/>
        <v>0.47</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709.1</v>
      </c>
      <c r="D1085" s="2">
        <f>BILANCA!E80</f>
        <v>535.64</v>
      </c>
      <c r="E1085" s="2">
        <v>0</v>
      </c>
      <c r="F1085" s="2">
        <v>0</v>
      </c>
      <c r="G1085" s="3">
        <f t="shared" si="38"/>
        <v>133.52849999999998</v>
      </c>
      <c r="H1085" s="3">
        <f t="shared" si="35"/>
        <v>0.46000000000003638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3063.01</v>
      </c>
      <c r="D1087" s="2">
        <f>BILANCA!E82</f>
        <v>9713.130000000001</v>
      </c>
      <c r="E1087" s="2">
        <v>0</v>
      </c>
      <c r="F1087" s="2">
        <v>0</v>
      </c>
      <c r="G1087" s="3">
        <f t="shared" si="38"/>
        <v>1731.6737900000001</v>
      </c>
      <c r="H1087" s="3">
        <f t="shared" si="35"/>
        <v>0.14000000000123691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504.48</v>
      </c>
      <c r="D1089" s="2">
        <f>BILANCA!E84</f>
        <v>1444.28</v>
      </c>
      <c r="E1089" s="2">
        <v>0</v>
      </c>
      <c r="F1089" s="2">
        <v>0</v>
      </c>
      <c r="G1089" s="3">
        <f t="shared" si="38"/>
        <v>268.05016000000001</v>
      </c>
      <c r="H1089" s="3">
        <f t="shared" si="35"/>
        <v>0.75999999999999091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2558.5300000000002</v>
      </c>
      <c r="D1092" s="2">
        <f>BILANCA!E87</f>
        <v>8268.85</v>
      </c>
      <c r="E1092" s="2">
        <v>0</v>
      </c>
      <c r="F1092" s="2">
        <v>0</v>
      </c>
      <c r="G1092" s="3">
        <f t="shared" si="38"/>
        <v>1565.89086</v>
      </c>
      <c r="H1092" s="3">
        <f t="shared" si="35"/>
        <v>0.61999999999943611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213530.88</v>
      </c>
      <c r="D1152" s="2">
        <f>BILANCA!E147</f>
        <v>191640.71000000002</v>
      </c>
      <c r="E1152" s="2">
        <v>0</v>
      </c>
      <c r="F1152" s="2">
        <v>0</v>
      </c>
      <c r="G1152" s="3">
        <f t="shared" si="38"/>
        <v>84747.346600000004</v>
      </c>
      <c r="H1152" s="3">
        <f t="shared" si="41"/>
        <v>0.40999999997438863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493.93</v>
      </c>
      <c r="D1153" s="2">
        <f>BILANCA!E148</f>
        <v>493.93</v>
      </c>
      <c r="E1153" s="2">
        <v>0</v>
      </c>
      <c r="F1153" s="2">
        <v>0</v>
      </c>
      <c r="G1153" s="3">
        <f t="shared" si="38"/>
        <v>211.89597000000001</v>
      </c>
      <c r="H1153" s="3">
        <f t="shared" si="41"/>
        <v>0.13999999999998636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2484.81</v>
      </c>
      <c r="D1164" s="2">
        <f>BILANCA!E159</f>
        <v>2688.32</v>
      </c>
      <c r="E1164" s="2">
        <v>0</v>
      </c>
      <c r="F1164" s="2">
        <v>0</v>
      </c>
      <c r="G1164" s="3">
        <f t="shared" si="38"/>
        <v>1210.6632999999999</v>
      </c>
      <c r="H1164" s="3">
        <f t="shared" si="41"/>
        <v>0.51000000000021828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199725.25</v>
      </c>
      <c r="D1165" s="2">
        <f>BILANCA!E160</f>
        <v>180396.95</v>
      </c>
      <c r="E1165" s="2">
        <v>0</v>
      </c>
      <c r="F1165" s="2">
        <v>0</v>
      </c>
      <c r="G1165" s="3">
        <f t="shared" si="38"/>
        <v>86880.468250000005</v>
      </c>
      <c r="H1165" s="3">
        <f t="shared" si="41"/>
        <v>0.29999999998835847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10826.89</v>
      </c>
      <c r="D1166" s="2">
        <f>BILANCA!E161</f>
        <v>8061.51</v>
      </c>
      <c r="E1166" s="2">
        <v>0</v>
      </c>
      <c r="F1166" s="2">
        <v>0</v>
      </c>
      <c r="G1166" s="3">
        <f t="shared" si="38"/>
        <v>4204.1859599999998</v>
      </c>
      <c r="H1166" s="3">
        <f t="shared" si="41"/>
        <v>0.6000000000003638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623769.67999999993</v>
      </c>
      <c r="D1176" s="2">
        <f>BILANCA!E171</f>
        <v>0</v>
      </c>
      <c r="E1176" s="2">
        <v>0</v>
      </c>
      <c r="F1176" s="2">
        <v>0</v>
      </c>
      <c r="G1176" s="3">
        <f t="shared" si="38"/>
        <v>103545.76688</v>
      </c>
      <c r="H1176" s="3">
        <f t="shared" si="41"/>
        <v>0.32000000006519258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597222.86</v>
      </c>
      <c r="D1177" s="2">
        <f>BILANCA!E172</f>
        <v>0</v>
      </c>
      <c r="E1177" s="2">
        <v>0</v>
      </c>
      <c r="F1177" s="2">
        <v>0</v>
      </c>
      <c r="G1177" s="3">
        <f t="shared" si="38"/>
        <v>99736.21762000001</v>
      </c>
      <c r="H1177" s="3">
        <f t="shared" si="41"/>
        <v>0.14000000001396984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26546.82</v>
      </c>
      <c r="D1179" s="2">
        <f>BILANCA!E174</f>
        <v>0</v>
      </c>
      <c r="E1179" s="2">
        <v>0</v>
      </c>
      <c r="F1179" s="2">
        <v>0</v>
      </c>
      <c r="G1179" s="3">
        <f t="shared" si="38"/>
        <v>4486.4125800000002</v>
      </c>
      <c r="H1179" s="3">
        <f t="shared" si="41"/>
        <v>0.18000000000029104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1817288.21</v>
      </c>
      <c r="D1180" s="2">
        <f>BILANCA!E176</f>
        <v>1276876.3699999996</v>
      </c>
      <c r="E1180" s="2">
        <v>0</v>
      </c>
      <c r="F1180" s="2">
        <v>0</v>
      </c>
      <c r="G1180" s="3">
        <f t="shared" si="38"/>
        <v>743076.96149999998</v>
      </c>
      <c r="H1180" s="3">
        <f t="shared" si="41"/>
        <v>0.57999999960884452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1027124.12</v>
      </c>
      <c r="D1181" s="2">
        <f>BILANCA!E177</f>
        <v>1235111.7999999996</v>
      </c>
      <c r="E1181" s="2">
        <v>0</v>
      </c>
      <c r="F1181" s="2">
        <v>0</v>
      </c>
      <c r="G1181" s="3">
        <f t="shared" si="38"/>
        <v>598046.46011999995</v>
      </c>
      <c r="H1181" s="3">
        <f t="shared" si="41"/>
        <v>0.32000000041443855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917196.87</v>
      </c>
      <c r="D1182" s="2">
        <f>BILANCA!E178</f>
        <v>1069227.3599999999</v>
      </c>
      <c r="E1182" s="2">
        <v>0</v>
      </c>
      <c r="F1182" s="2">
        <v>0</v>
      </c>
      <c r="G1182" s="3">
        <f t="shared" si="38"/>
        <v>525572.0734799999</v>
      </c>
      <c r="H1182" s="3">
        <f t="shared" si="41"/>
        <v>0.48999999987427145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589447.73</v>
      </c>
      <c r="D1183" s="2">
        <f>BILANCA!E179</f>
        <v>548357.94999999995</v>
      </c>
      <c r="E1183" s="2">
        <v>0</v>
      </c>
      <c r="F1183" s="2">
        <v>0</v>
      </c>
      <c r="G1183" s="3">
        <f t="shared" si="38"/>
        <v>291706.30799</v>
      </c>
      <c r="H1183" s="3">
        <f t="shared" si="41"/>
        <v>0.32000000006519258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310562.25</v>
      </c>
      <c r="D1184" s="2">
        <f>BILANCA!E180</f>
        <v>504683.41</v>
      </c>
      <c r="E1184" s="2">
        <v>0</v>
      </c>
      <c r="F1184" s="2">
        <v>0</v>
      </c>
      <c r="G1184" s="3">
        <f t="shared" si="38"/>
        <v>229667.65817999997</v>
      </c>
      <c r="H1184" s="3">
        <f t="shared" si="41"/>
        <v>0.65999999997438863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1770.66</v>
      </c>
      <c r="D1185" s="2">
        <f>BILANCA!E181</f>
        <v>1291.48</v>
      </c>
      <c r="E1185" s="2">
        <v>0</v>
      </c>
      <c r="F1185" s="2">
        <v>0</v>
      </c>
      <c r="G1185" s="3">
        <f t="shared" si="38"/>
        <v>761.88349999999991</v>
      </c>
      <c r="H1185" s="3">
        <f t="shared" si="41"/>
        <v>0.81999999999993634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1770.66</v>
      </c>
      <c r="D1188" s="2">
        <f>BILANCA!E184</f>
        <v>1291.48</v>
      </c>
      <c r="E1188" s="2">
        <v>0</v>
      </c>
      <c r="F1188" s="2">
        <v>0</v>
      </c>
      <c r="G1188" s="3">
        <f t="shared" si="38"/>
        <v>774.94435999999996</v>
      </c>
      <c r="H1188" s="3">
        <f t="shared" si="41"/>
        <v>0.81999999999993634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14798.6</v>
      </c>
      <c r="D1198" s="2">
        <f>BILANCA!E194</f>
        <v>14798.6</v>
      </c>
      <c r="E1198" s="2">
        <v>0</v>
      </c>
      <c r="F1198" s="2">
        <v>0</v>
      </c>
      <c r="G1198" s="3">
        <f t="shared" si="38"/>
        <v>8346.4104000000007</v>
      </c>
      <c r="H1198" s="3">
        <f t="shared" si="41"/>
        <v>0.7999999999992724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617.63</v>
      </c>
      <c r="D1200" s="2">
        <f>BILANCA!E196</f>
        <v>95.92</v>
      </c>
      <c r="E1200" s="2">
        <v>0</v>
      </c>
      <c r="F1200" s="2">
        <v>0</v>
      </c>
      <c r="G1200" s="3">
        <f t="shared" si="38"/>
        <v>153.79930000000002</v>
      </c>
      <c r="H1200" s="3">
        <f t="shared" si="41"/>
        <v>0.45000000000000284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3660.51</v>
      </c>
      <c r="D1201" s="2">
        <f>BILANCA!E197</f>
        <v>6128.4</v>
      </c>
      <c r="E1201" s="2">
        <v>0</v>
      </c>
      <c r="F1201" s="2">
        <v>0</v>
      </c>
      <c r="G1201" s="3">
        <f t="shared" si="38"/>
        <v>3040.2062100000003</v>
      </c>
      <c r="H1201" s="3">
        <f t="shared" si="41"/>
        <v>0.88999999999941792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3660.51</v>
      </c>
      <c r="D1202" s="2">
        <f>BILANCA!E198</f>
        <v>2177.31</v>
      </c>
      <c r="E1202" s="2">
        <v>0</v>
      </c>
      <c r="F1202" s="2">
        <v>0</v>
      </c>
      <c r="G1202" s="3">
        <f t="shared" ref="G1202:G1206" si="44">B1202/1000*C1202+B1202/500*D1202</f>
        <v>1538.9049600000001</v>
      </c>
      <c r="H1202" s="3">
        <f t="shared" ref="H1202:H1206" si="45">ABS(C1202-ROUND(C1202,0))+ABS(D1202-ROUND(D1202,0))</f>
        <v>0.79999999999972715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3951.09</v>
      </c>
      <c r="E1203" s="2">
        <v>0</v>
      </c>
      <c r="F1203" s="2">
        <v>0</v>
      </c>
      <c r="G1203" s="3">
        <f t="shared" si="44"/>
        <v>1525.1207400000001</v>
      </c>
      <c r="H1203" s="3">
        <f t="shared" si="45"/>
        <v>9.0000000000145519E-2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106266.74</v>
      </c>
      <c r="D1223" s="2">
        <f>BILANCA!E219</f>
        <v>156254.85999999999</v>
      </c>
      <c r="E1223" s="2">
        <v>0</v>
      </c>
      <c r="F1223" s="2">
        <v>0</v>
      </c>
      <c r="G1223" s="3">
        <f t="shared" si="38"/>
        <v>89199.385979999992</v>
      </c>
      <c r="H1223" s="3">
        <f t="shared" si="41"/>
        <v>0.40000000000873115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106266.74</v>
      </c>
      <c r="D1224" s="2">
        <f>BILANCA!E220</f>
        <v>156254.85999999999</v>
      </c>
      <c r="E1224" s="2">
        <v>0</v>
      </c>
      <c r="F1224" s="2">
        <v>0</v>
      </c>
      <c r="G1224" s="3">
        <f t="shared" si="38"/>
        <v>89618.16244</v>
      </c>
      <c r="H1224" s="3">
        <f t="shared" si="41"/>
        <v>0.40000000000873115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88.49</v>
      </c>
      <c r="D1225" s="2">
        <f>BILANCA!E221</f>
        <v>0</v>
      </c>
      <c r="E1225" s="2">
        <v>0</v>
      </c>
      <c r="F1225" s="2">
        <v>0</v>
      </c>
      <c r="G1225" s="3">
        <f t="shared" si="38"/>
        <v>19.02535</v>
      </c>
      <c r="H1225" s="3">
        <f t="shared" si="41"/>
        <v>0.48999999999999488</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50076.61</v>
      </c>
      <c r="E1231" s="2">
        <v>0</v>
      </c>
      <c r="F1231" s="2">
        <v>0</v>
      </c>
      <c r="G1231" s="3">
        <f t="shared" si="38"/>
        <v>22133.86162</v>
      </c>
      <c r="H1231" s="3">
        <f t="shared" si="41"/>
        <v>0.38999999999941792</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106178.25</v>
      </c>
      <c r="D1234" s="2">
        <f>BILANCA!E230</f>
        <v>106178.25</v>
      </c>
      <c r="E1234" s="2">
        <v>0</v>
      </c>
      <c r="F1234" s="2">
        <v>0</v>
      </c>
      <c r="G1234" s="3">
        <f t="shared" si="38"/>
        <v>71351.784</v>
      </c>
      <c r="H1234" s="3">
        <f t="shared" si="41"/>
        <v>0.5</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3501.18</v>
      </c>
      <c r="E1251" s="2">
        <v>0</v>
      </c>
      <c r="F1251" s="2">
        <v>0</v>
      </c>
      <c r="G1251" s="3">
        <f>B1251/1000*C1251+B1251/500*D1251</f>
        <v>1687.5687599999999</v>
      </c>
      <c r="H1251" s="3">
        <f>ABS(C1251-ROUND(C1251,0))+ABS(D1251-ROUND(D1251,0))</f>
        <v>0.17999999999983629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790164.09000000008</v>
      </c>
      <c r="D1255" s="2">
        <f>BILANCA!E251</f>
        <v>41764.570000000007</v>
      </c>
      <c r="E1255" s="2">
        <v>0</v>
      </c>
      <c r="F1255" s="2">
        <v>0</v>
      </c>
      <c r="G1255" s="3">
        <f t="shared" si="38"/>
        <v>214054.84135000003</v>
      </c>
      <c r="H1255" s="3">
        <f t="shared" si="41"/>
        <v>0.52000000007683411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633963.29</v>
      </c>
      <c r="D1256" s="2">
        <f>BILANCA!E252</f>
        <v>580022.48</v>
      </c>
      <c r="E1256" s="2">
        <v>0</v>
      </c>
      <c r="F1256" s="2">
        <v>0</v>
      </c>
      <c r="G1256" s="3">
        <f t="shared" si="38"/>
        <v>441326.0295</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739999.66</v>
      </c>
      <c r="D1257" s="2">
        <f>BILANCA!E253</f>
        <v>736135.46</v>
      </c>
      <c r="E1257" s="2">
        <v>0</v>
      </c>
      <c r="F1257" s="2">
        <v>0</v>
      </c>
      <c r="G1257" s="3">
        <f t="shared" si="38"/>
        <v>546430.83325999998</v>
      </c>
      <c r="H1257" s="3">
        <f t="shared" si="41"/>
        <v>0.79999999993015081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106036.37</v>
      </c>
      <c r="D1258" s="2">
        <f>BILANCA!E254</f>
        <v>156112.98000000001</v>
      </c>
      <c r="E1258" s="2">
        <v>0</v>
      </c>
      <c r="F1258" s="2">
        <v>0</v>
      </c>
      <c r="G1258" s="3">
        <f t="shared" si="38"/>
        <v>103729.05783999999</v>
      </c>
      <c r="H1258" s="3">
        <f t="shared" si="41"/>
        <v>0.38999999998486601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-57416.209999999963</v>
      </c>
      <c r="D1259" s="2">
        <f>BILANCA!E255</f>
        <v>-730881.83</v>
      </c>
      <c r="E1259" s="2">
        <v>0</v>
      </c>
      <c r="F1259" s="2">
        <v>0</v>
      </c>
      <c r="G1259" s="3">
        <f t="shared" si="38"/>
        <v>-378275.78762999998</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1170555.98</v>
      </c>
      <c r="D1260" s="2">
        <f>BILANCA!E256</f>
        <v>554073.32999999996</v>
      </c>
      <c r="E1260" s="2">
        <v>0</v>
      </c>
      <c r="F1260" s="2">
        <v>0</v>
      </c>
      <c r="G1260" s="3">
        <f t="shared" si="38"/>
        <v>569675.65999999992</v>
      </c>
      <c r="H1260" s="3">
        <f t="shared" si="41"/>
        <v>0.34999999997671694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1050533.71</v>
      </c>
      <c r="D1261" s="2">
        <f>BILANCA!E257</f>
        <v>383974.12</v>
      </c>
      <c r="E1261" s="2">
        <v>0</v>
      </c>
      <c r="F1261" s="2">
        <v>0</v>
      </c>
      <c r="G1261" s="3">
        <f t="shared" si="38"/>
        <v>456438.96944999998</v>
      </c>
      <c r="H1261" s="3">
        <f t="shared" si="41"/>
        <v>0.41000000003259629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120022.27</v>
      </c>
      <c r="D1263" s="2">
        <f>BILANCA!E259</f>
        <v>170099.21</v>
      </c>
      <c r="E1263" s="2">
        <v>0</v>
      </c>
      <c r="F1263" s="2">
        <v>0</v>
      </c>
      <c r="G1263" s="3">
        <f t="shared" si="38"/>
        <v>116435.83457000001</v>
      </c>
      <c r="H1263" s="3">
        <f t="shared" si="41"/>
        <v>0.47999999999592546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1227972.19</v>
      </c>
      <c r="D1264" s="2">
        <f>BILANCA!E260</f>
        <v>1284955.1599999999</v>
      </c>
      <c r="E1264" s="2">
        <v>0</v>
      </c>
      <c r="F1264" s="2">
        <v>0</v>
      </c>
      <c r="G1264" s="3">
        <f t="shared" si="38"/>
        <v>964662.15753999993</v>
      </c>
      <c r="H1264" s="3">
        <f t="shared" si="41"/>
        <v>0.34999999986030161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1227972.19</v>
      </c>
      <c r="D1266" s="2">
        <f>BILANCA!E262</f>
        <v>1284955.1599999999</v>
      </c>
      <c r="E1266" s="2">
        <v>0</v>
      </c>
      <c r="F1266" s="2">
        <v>0</v>
      </c>
      <c r="G1266" s="3">
        <f t="shared" si="38"/>
        <v>972257.92255999998</v>
      </c>
      <c r="H1266" s="3">
        <f t="shared" si="41"/>
        <v>0.34999999986030161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213617.00999999998</v>
      </c>
      <c r="D1278" s="2">
        <f>BILANCA!E274</f>
        <v>192623.91999999998</v>
      </c>
      <c r="E1278" s="2">
        <v>0</v>
      </c>
      <c r="F1278" s="2">
        <v>0</v>
      </c>
      <c r="G1278" s="3">
        <f t="shared" si="38"/>
        <v>160495.77979999999</v>
      </c>
      <c r="H1278" s="3">
        <f t="shared" si="41"/>
        <v>8.999999999650754E-2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3814.84</v>
      </c>
      <c r="D1290" s="2">
        <f>BILANCA!E286</f>
        <v>3791.35</v>
      </c>
      <c r="E1290" s="2">
        <v>0</v>
      </c>
      <c r="F1290" s="2">
        <v>0</v>
      </c>
      <c r="G1290" s="3">
        <f t="shared" si="48"/>
        <v>3191.3112000000001</v>
      </c>
      <c r="H1290" s="3">
        <f t="shared" si="49"/>
        <v>0.50999999999976353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199960.11</v>
      </c>
      <c r="D1291" s="2">
        <f>BILANCA!E287</f>
        <v>181566.21</v>
      </c>
      <c r="E1291" s="2">
        <v>0</v>
      </c>
      <c r="F1291" s="2">
        <v>0</v>
      </c>
      <c r="G1291" s="3">
        <f t="shared" si="48"/>
        <v>158229.00093000001</v>
      </c>
      <c r="H1291" s="3">
        <f t="shared" si="49"/>
        <v>0.31999999997788109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9842.06</v>
      </c>
      <c r="D1292" s="2">
        <f>BILANCA!E288</f>
        <v>7266.36</v>
      </c>
      <c r="E1292" s="2">
        <v>0</v>
      </c>
      <c r="F1292" s="2">
        <v>0</v>
      </c>
      <c r="G1292" s="3">
        <f t="shared" si="48"/>
        <v>6873.6879599999993</v>
      </c>
      <c r="H1292" s="3">
        <f t="shared" si="49"/>
        <v>0.41999999999916326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15926.74</v>
      </c>
      <c r="D1301" s="2">
        <f>BILANCA!E297</f>
        <v>3611936.66</v>
      </c>
      <c r="E1301" s="2">
        <v>0</v>
      </c>
      <c r="F1301" s="2">
        <v>0</v>
      </c>
      <c r="G1301" s="3">
        <f t="shared" si="38"/>
        <v>2106781.81746</v>
      </c>
      <c r="H1301" s="3">
        <f t="shared" si="41"/>
        <v>0.59999999985120667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15926.74</v>
      </c>
      <c r="D1302" s="2">
        <f>BILANCA!E298</f>
        <v>3611936.66</v>
      </c>
      <c r="E1302" s="2">
        <v>0</v>
      </c>
      <c r="F1302" s="2">
        <v>0</v>
      </c>
      <c r="G1302" s="3">
        <f t="shared" si="38"/>
        <v>2114021.6175200003</v>
      </c>
      <c r="H1302" s="3">
        <f t="shared" si="41"/>
        <v>0.59999999985120667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13311.7</v>
      </c>
      <c r="D1305" s="2">
        <f>BILANCA!E302</f>
        <v>191623.87</v>
      </c>
      <c r="E1305" s="2">
        <v>0</v>
      </c>
      <c r="F1305" s="2">
        <v>0</v>
      </c>
      <c r="G1305" s="3">
        <f t="shared" si="38"/>
        <v>116985.03479999999</v>
      </c>
      <c r="H1305" s="3">
        <f t="shared" si="41"/>
        <v>0.43000000000392902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200219.18</v>
      </c>
      <c r="D1306" s="2">
        <f>BILANCA!E303</f>
        <v>16.84</v>
      </c>
      <c r="E1306" s="2">
        <v>0</v>
      </c>
      <c r="F1306" s="2">
        <v>0</v>
      </c>
      <c r="G1306" s="3">
        <f t="shared" si="38"/>
        <v>59274.846559999991</v>
      </c>
      <c r="H1306" s="3">
        <f t="shared" si="41"/>
        <v>0.33999999999301522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2558.5300000000002</v>
      </c>
      <c r="D1311" s="2">
        <f>BILANCA!E308</f>
        <v>7821.29</v>
      </c>
      <c r="E1311" s="2">
        <v>0</v>
      </c>
      <c r="F1311" s="2">
        <v>0</v>
      </c>
      <c r="G1311" s="3">
        <f t="shared" si="52"/>
        <v>5478.5341100000005</v>
      </c>
      <c r="H1311" s="3">
        <f t="shared" si="41"/>
        <v>0.75999999999976353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447.56</v>
      </c>
      <c r="E1314" s="2">
        <v>0</v>
      </c>
      <c r="F1314" s="2">
        <v>0</v>
      </c>
      <c r="G1314" s="3">
        <f t="shared" si="52"/>
        <v>272.11647999999997</v>
      </c>
      <c r="H1314" s="3">
        <f t="shared" si="41"/>
        <v>0.43999999999999773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300349.13</v>
      </c>
      <c r="D1339" s="2">
        <f>BILANCA!E336</f>
        <v>470092.87</v>
      </c>
      <c r="E1339" s="2">
        <v>0</v>
      </c>
      <c r="F1339" s="2">
        <v>0</v>
      </c>
      <c r="G1339" s="3">
        <f t="shared" si="52"/>
        <v>408135.97223000001</v>
      </c>
      <c r="H1339" s="3">
        <f t="shared" si="41"/>
        <v>0.26000000000931323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616847.74</v>
      </c>
      <c r="D1340" s="2">
        <f>BILANCA!E337</f>
        <v>599134.49</v>
      </c>
      <c r="E1340" s="2">
        <v>0</v>
      </c>
      <c r="F1340" s="2">
        <v>0</v>
      </c>
      <c r="G1340" s="3">
        <f t="shared" si="52"/>
        <v>598988.51760000002</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3660.51</v>
      </c>
      <c r="D1341" s="2">
        <f>BILANCA!E338</f>
        <v>6128.4</v>
      </c>
      <c r="E1341" s="2">
        <v>0</v>
      </c>
      <c r="F1341" s="2">
        <v>0</v>
      </c>
      <c r="G1341" s="3">
        <f t="shared" si="52"/>
        <v>5268.62961</v>
      </c>
      <c r="H1341" s="3">
        <f t="shared" si="41"/>
        <v>0.88999999999941792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88.49</v>
      </c>
      <c r="D1345" s="2">
        <f>BILANCA!E342</f>
        <v>0</v>
      </c>
      <c r="E1345" s="2">
        <v>0</v>
      </c>
      <c r="F1345" s="2">
        <v>0</v>
      </c>
      <c r="G1345" s="3">
        <f t="shared" si="52"/>
        <v>29.64415</v>
      </c>
      <c r="H1345" s="3">
        <f t="shared" si="41"/>
        <v>0.48999999999999488</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106178.25</v>
      </c>
      <c r="D1346" s="2">
        <f>BILANCA!E343</f>
        <v>156254.85999999999</v>
      </c>
      <c r="E1346" s="2">
        <v>0</v>
      </c>
      <c r="F1346" s="2">
        <v>0</v>
      </c>
      <c r="G1346" s="3">
        <f t="shared" si="52"/>
        <v>140679.15792</v>
      </c>
      <c r="H1346" s="3">
        <f t="shared" si="41"/>
        <v>0.39000000001396984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617.63</v>
      </c>
      <c r="D1347" s="2">
        <f>BILANCA!E344</f>
        <v>0</v>
      </c>
      <c r="E1347" s="2">
        <v>0</v>
      </c>
      <c r="F1347" s="2">
        <v>0</v>
      </c>
      <c r="G1347" s="3">
        <f t="shared" si="52"/>
        <v>208.14131</v>
      </c>
      <c r="H1347" s="3">
        <f t="shared" si="41"/>
        <v>0.37000000000000455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50076.61</v>
      </c>
      <c r="E1357" s="2">
        <v>0</v>
      </c>
      <c r="F1357" s="2">
        <v>0</v>
      </c>
      <c r="G1357" s="3">
        <f t="shared" si="52"/>
        <v>34753.16734</v>
      </c>
      <c r="H1357" s="3">
        <f t="shared" si="41"/>
        <v>0.38999999999941792</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3501.18</v>
      </c>
      <c r="E1383" s="2">
        <v>0</v>
      </c>
      <c r="F1383" s="2">
        <v>0</v>
      </c>
      <c r="G1383" s="3">
        <f t="shared" si="59"/>
        <v>2611.8802799999999</v>
      </c>
      <c r="H1383" s="3">
        <f t="shared" si="60"/>
        <v>0.17999999999983629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15926.74</v>
      </c>
      <c r="D1390" s="2">
        <f>BILANCA!E387</f>
        <v>2774416.66</v>
      </c>
      <c r="E1390" s="2">
        <v>0</v>
      </c>
      <c r="F1390" s="2">
        <v>0</v>
      </c>
      <c r="G1390" s="3">
        <f t="shared" ref="G1390:G1399" si="61">B1390/1000*C1390+B1390/500*D1390</f>
        <v>2114608.8228000002</v>
      </c>
      <c r="H1390" s="3">
        <f t="shared" ref="H1390:H1399" si="62">ABS(C1390-ROUND(C1390,0))+ABS(D1390-ROUND(D1390,0))</f>
        <v>0.59999999985120667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837520</v>
      </c>
      <c r="E1399" s="2">
        <v>0</v>
      </c>
      <c r="F1399" s="2">
        <v>0</v>
      </c>
      <c r="G1399" s="3">
        <f t="shared" si="61"/>
        <v>651590.56000000006</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7172630.9800000004</v>
      </c>
      <c r="D1510" s="2">
        <f>'RAS-funkcijski'!E114</f>
        <v>8669316.6199999992</v>
      </c>
      <c r="E1510" s="2">
        <v>0</v>
      </c>
      <c r="F1510" s="2">
        <v>0</v>
      </c>
      <c r="G1510" s="3">
        <f t="shared" si="52"/>
        <v>2696239.0641999999</v>
      </c>
      <c r="H1510" s="3">
        <f t="shared" si="63"/>
        <v>0.40000000037252903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7172630.9800000004</v>
      </c>
      <c r="D1518" s="2">
        <f>'RAS-funkcijski'!E122</f>
        <v>8669316.6199999992</v>
      </c>
      <c r="E1518" s="2">
        <v>0</v>
      </c>
      <c r="F1518" s="2">
        <v>0</v>
      </c>
      <c r="G1518" s="3">
        <f t="shared" si="52"/>
        <v>2892329.17796</v>
      </c>
      <c r="H1518" s="3">
        <f t="shared" si="63"/>
        <v>0.40000000037252903</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7172630.9800000004</v>
      </c>
      <c r="D1519" s="2">
        <f>'RAS-funkcijski'!E123</f>
        <v>8669316.6199999992</v>
      </c>
      <c r="E1519" s="2">
        <v>0</v>
      </c>
      <c r="F1519" s="2">
        <v>0</v>
      </c>
      <c r="G1519" s="3">
        <f t="shared" si="52"/>
        <v>2916840.4421799998</v>
      </c>
      <c r="H1519" s="3">
        <f t="shared" si="63"/>
        <v>0.40000000037252903</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7172630.9800000004</v>
      </c>
      <c r="D1537" s="14">
        <f>'RAS-funkcijski'!E141</f>
        <v>8669316.6199999992</v>
      </c>
      <c r="E1537" s="14">
        <v>0</v>
      </c>
      <c r="F1537" s="14">
        <v>0</v>
      </c>
      <c r="G1537" s="15">
        <f t="shared" si="52"/>
        <v>3358043.19814</v>
      </c>
      <c r="H1537" s="15">
        <f t="shared" si="63"/>
        <v>0.40000000037252903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84885.319999999992</v>
      </c>
      <c r="E1538" s="7">
        <v>0</v>
      </c>
      <c r="F1538" s="7">
        <v>0</v>
      </c>
      <c r="G1538" s="8">
        <f t="shared" si="52"/>
        <v>169.77063999999999</v>
      </c>
      <c r="H1538" s="8">
        <f t="shared" si="63"/>
        <v>0.319999999992433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84885.319999999992</v>
      </c>
      <c r="E1555" s="2">
        <v>0</v>
      </c>
      <c r="F1555" s="2">
        <v>0</v>
      </c>
      <c r="G1555" s="3">
        <f t="shared" si="52"/>
        <v>3055.8715199999997</v>
      </c>
      <c r="H1555" s="3">
        <f t="shared" si="63"/>
        <v>0.319999999992433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80903.64</v>
      </c>
      <c r="E1556" s="2">
        <v>0</v>
      </c>
      <c r="F1556" s="2">
        <v>0</v>
      </c>
      <c r="G1556" s="3">
        <f t="shared" si="52"/>
        <v>3074.3383199999998</v>
      </c>
      <c r="H1556" s="3">
        <f t="shared" si="63"/>
        <v>0.36000000000058208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80903.64</v>
      </c>
      <c r="E1558" s="2">
        <v>0</v>
      </c>
      <c r="F1558" s="2">
        <v>0</v>
      </c>
      <c r="G1558" s="3">
        <f t="shared" si="52"/>
        <v>3397.9528800000003</v>
      </c>
      <c r="H1558" s="3">
        <f t="shared" si="63"/>
        <v>0.36000000000058208</v>
      </c>
      <c r="I1558" s="11">
        <f t="shared" si="66"/>
        <v>1223.2630368019779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3981.68</v>
      </c>
      <c r="E1563" s="2">
        <v>0</v>
      </c>
      <c r="F1563" s="2">
        <v>0</v>
      </c>
      <c r="G1563" s="3">
        <f t="shared" si="52"/>
        <v>207.04735999999997</v>
      </c>
      <c r="H1563" s="3">
        <f t="shared" si="63"/>
        <v>0.32000000000016371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3981.68</v>
      </c>
      <c r="E1569" s="2">
        <v>0</v>
      </c>
      <c r="F1569" s="2">
        <v>0</v>
      </c>
      <c r="G1569" s="3">
        <f t="shared" si="52"/>
        <v>254.82751999999999</v>
      </c>
      <c r="H1569" s="3">
        <f t="shared" si="63"/>
        <v>0.32000000000016371</v>
      </c>
      <c r="I1569" s="11">
        <f t="shared" si="67"/>
        <v>81.544806400041722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1027124.12</v>
      </c>
      <c r="D1582" s="7"/>
      <c r="E1582" s="7">
        <v>0</v>
      </c>
      <c r="F1582" s="7">
        <v>0</v>
      </c>
      <c r="G1582" s="8">
        <f t="shared" ref="G1582:G1686" si="70">B1582/1000*C1582</f>
        <v>1027.1241199999999</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8008753.0099999988</v>
      </c>
      <c r="D1583" s="2">
        <v>0</v>
      </c>
      <c r="E1583" s="2">
        <v>0</v>
      </c>
      <c r="F1583" s="2">
        <v>0</v>
      </c>
      <c r="G1583" s="3">
        <f t="shared" si="70"/>
        <v>16017.506019999999</v>
      </c>
      <c r="H1583" s="3">
        <f t="shared" si="71"/>
        <v>9.9999988451600075E-3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7854911.7799999993</v>
      </c>
      <c r="D1585" s="2">
        <v>0</v>
      </c>
      <c r="E1585" s="2">
        <v>0</v>
      </c>
      <c r="F1585" s="2">
        <v>0</v>
      </c>
      <c r="G1585" s="3">
        <f t="shared" si="70"/>
        <v>31419.647119999998</v>
      </c>
      <c r="H1585" s="3">
        <f t="shared" si="71"/>
        <v>0.22000000067055225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6705078.6399999997</v>
      </c>
      <c r="D1586" s="2">
        <v>0</v>
      </c>
      <c r="E1586" s="2">
        <v>0</v>
      </c>
      <c r="F1586" s="2">
        <v>0</v>
      </c>
      <c r="G1586" s="3">
        <f t="shared" si="70"/>
        <v>33525.393199999999</v>
      </c>
      <c r="H1586" s="3">
        <f t="shared" si="71"/>
        <v>0.36000000033527613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1124066.92</v>
      </c>
      <c r="D1587" s="2">
        <v>0</v>
      </c>
      <c r="E1587" s="2">
        <v>0</v>
      </c>
      <c r="F1587" s="2">
        <v>0</v>
      </c>
      <c r="G1587" s="3">
        <f t="shared" si="70"/>
        <v>6744.4015199999994</v>
      </c>
      <c r="H1587" s="3">
        <f t="shared" si="71"/>
        <v>8.0000000074505806E-2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10.52</v>
      </c>
      <c r="D1588" s="2">
        <v>0</v>
      </c>
      <c r="E1588" s="2">
        <v>0</v>
      </c>
      <c r="F1588" s="2">
        <v>0</v>
      </c>
      <c r="G1588" s="3">
        <f t="shared" si="70"/>
        <v>7.3639999999999997E-2</v>
      </c>
      <c r="H1588" s="3">
        <f t="shared" si="71"/>
        <v>0.48000000000000043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25659.78</v>
      </c>
      <c r="D1591" s="2">
        <v>0</v>
      </c>
      <c r="E1591" s="2">
        <v>0</v>
      </c>
      <c r="F1591" s="2">
        <v>0</v>
      </c>
      <c r="G1591" s="3">
        <f t="shared" si="70"/>
        <v>256.59780000000001</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95.92</v>
      </c>
      <c r="D1593" s="2">
        <v>0</v>
      </c>
      <c r="E1593" s="2">
        <v>0</v>
      </c>
      <c r="F1593" s="2">
        <v>0</v>
      </c>
      <c r="G1593" s="3">
        <f t="shared" si="70"/>
        <v>1.1510400000000001</v>
      </c>
      <c r="H1593" s="3">
        <f t="shared" si="71"/>
        <v>7.9999999999998295E-2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82271.31</v>
      </c>
      <c r="D1594" s="2">
        <v>0</v>
      </c>
      <c r="E1594" s="2">
        <v>0</v>
      </c>
      <c r="F1594" s="2">
        <v>0</v>
      </c>
      <c r="G1594" s="3">
        <f t="shared" si="70"/>
        <v>1069.52703</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50076.61</v>
      </c>
      <c r="D1595" s="2">
        <v>0</v>
      </c>
      <c r="E1595" s="2">
        <v>0</v>
      </c>
      <c r="F1595" s="2">
        <v>0</v>
      </c>
      <c r="G1595" s="3">
        <f t="shared" si="70"/>
        <v>701.07254</v>
      </c>
      <c r="H1595" s="3">
        <f t="shared" si="71"/>
        <v>0.38999999999941792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50076.61</v>
      </c>
      <c r="D1599" s="2">
        <v>0</v>
      </c>
      <c r="E1599" s="2">
        <v>0</v>
      </c>
      <c r="F1599" s="2">
        <v>0</v>
      </c>
      <c r="G1599" s="3">
        <f t="shared" si="70"/>
        <v>901.37897999999996</v>
      </c>
      <c r="H1599" s="3">
        <f t="shared" si="71"/>
        <v>0.38999999999941792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21493.31</v>
      </c>
      <c r="D1601" s="2">
        <v>0</v>
      </c>
      <c r="E1601" s="2">
        <v>0</v>
      </c>
      <c r="F1601" s="2">
        <v>0</v>
      </c>
      <c r="G1601" s="3">
        <f>B1601/1000*C1601</f>
        <v>429.86620000000005</v>
      </c>
      <c r="H1601" s="3">
        <f>ABS(C1601-ROUND(C1601,0))</f>
        <v>0.31000000000130967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7800765.3300000001</v>
      </c>
      <c r="D1602" s="2">
        <v>0</v>
      </c>
      <c r="E1602" s="2">
        <v>0</v>
      </c>
      <c r="F1602" s="2">
        <v>0</v>
      </c>
      <c r="G1602" s="3">
        <f t="shared" si="70"/>
        <v>163816.07193000001</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7702881.29</v>
      </c>
      <c r="D1604" s="2">
        <v>0</v>
      </c>
      <c r="E1604" s="2">
        <v>0</v>
      </c>
      <c r="F1604" s="2">
        <v>0</v>
      </c>
      <c r="G1604" s="3">
        <f t="shared" si="70"/>
        <v>177166.26967000001</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6746168.4199999999</v>
      </c>
      <c r="D1605" s="2">
        <v>0</v>
      </c>
      <c r="E1605" s="2">
        <v>0</v>
      </c>
      <c r="F1605" s="2">
        <v>0</v>
      </c>
      <c r="G1605" s="3">
        <f t="shared" si="70"/>
        <v>161908.04208000001</v>
      </c>
      <c r="H1605" s="3">
        <f t="shared" si="71"/>
        <v>0.41999999992549419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929945.76</v>
      </c>
      <c r="D1606" s="2">
        <v>0</v>
      </c>
      <c r="E1606" s="2">
        <v>0</v>
      </c>
      <c r="F1606" s="2">
        <v>0</v>
      </c>
      <c r="G1606" s="3">
        <f t="shared" si="70"/>
        <v>23248.644</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489.7</v>
      </c>
      <c r="D1607" s="2">
        <v>0</v>
      </c>
      <c r="E1607" s="2">
        <v>0</v>
      </c>
      <c r="F1607" s="2">
        <v>0</v>
      </c>
      <c r="G1607" s="3">
        <f t="shared" si="70"/>
        <v>12.732199999999999</v>
      </c>
      <c r="H1607" s="3">
        <f t="shared" si="71"/>
        <v>0.30000000000001137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25659.78</v>
      </c>
      <c r="D1610" s="2">
        <v>0</v>
      </c>
      <c r="E1610" s="2">
        <v>0</v>
      </c>
      <c r="F1610" s="2">
        <v>0</v>
      </c>
      <c r="G1610" s="3">
        <f t="shared" si="70"/>
        <v>744.13361999999995</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617.63</v>
      </c>
      <c r="D1612" s="2">
        <v>0</v>
      </c>
      <c r="E1612" s="2">
        <v>0</v>
      </c>
      <c r="F1612" s="2">
        <v>0</v>
      </c>
      <c r="G1612" s="3">
        <f t="shared" si="70"/>
        <v>19.146529999999998</v>
      </c>
      <c r="H1612" s="3">
        <f t="shared" si="71"/>
        <v>0.37000000000000455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79803.42</v>
      </c>
      <c r="D1613" s="2">
        <v>0</v>
      </c>
      <c r="E1613" s="2">
        <v>0</v>
      </c>
      <c r="F1613" s="2">
        <v>0</v>
      </c>
      <c r="G1613" s="3">
        <f t="shared" si="70"/>
        <v>2553.7094400000001</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88.49</v>
      </c>
      <c r="D1614" s="2">
        <v>0</v>
      </c>
      <c r="E1614" s="2">
        <v>0</v>
      </c>
      <c r="F1614" s="2">
        <v>0</v>
      </c>
      <c r="G1614" s="3">
        <f t="shared" si="70"/>
        <v>2.9201700000000002</v>
      </c>
      <c r="H1614" s="3">
        <f t="shared" si="71"/>
        <v>0.48999999999999488</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88.49</v>
      </c>
      <c r="D1618" s="2">
        <v>0</v>
      </c>
      <c r="E1618" s="2">
        <v>0</v>
      </c>
      <c r="F1618" s="2">
        <v>0</v>
      </c>
      <c r="G1618" s="3">
        <f t="shared" si="70"/>
        <v>3.2741299999999995</v>
      </c>
      <c r="H1618" s="3">
        <f t="shared" si="71"/>
        <v>0.48999999999999488</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17992.13</v>
      </c>
      <c r="D1620" s="2">
        <v>0</v>
      </c>
      <c r="E1620" s="2">
        <v>0</v>
      </c>
      <c r="F1620" s="2">
        <v>0</v>
      </c>
      <c r="G1620" s="3">
        <f>B1620/1000*C1620</f>
        <v>701.69307000000003</v>
      </c>
      <c r="H1620" s="3">
        <f>ABS(C1620-ROUND(C1620,0))</f>
        <v>0.13000000000101863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1235111.7999999989</v>
      </c>
      <c r="D1621" s="2">
        <v>0</v>
      </c>
      <c r="E1621" s="2">
        <v>0</v>
      </c>
      <c r="F1621" s="2">
        <v>0</v>
      </c>
      <c r="G1621" s="3">
        <f t="shared" si="70"/>
        <v>49404.471999999958</v>
      </c>
      <c r="H1621" s="3">
        <f t="shared" si="71"/>
        <v>0.20000000111758709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479722.43999999994</v>
      </c>
      <c r="D1622" s="2">
        <v>0</v>
      </c>
      <c r="E1622" s="2">
        <v>0</v>
      </c>
      <c r="F1622" s="2">
        <v>0</v>
      </c>
      <c r="G1622" s="3">
        <f t="shared" si="70"/>
        <v>19668.620039999998</v>
      </c>
      <c r="H1622" s="3">
        <f t="shared" si="71"/>
        <v>0.43999999994412065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470092.85999999993</v>
      </c>
      <c r="D1628" s="2">
        <v>0</v>
      </c>
      <c r="E1628" s="2">
        <v>0</v>
      </c>
      <c r="F1628" s="2">
        <v>0</v>
      </c>
      <c r="G1628" s="3">
        <f t="shared" si="70"/>
        <v>22094.364419999998</v>
      </c>
      <c r="H1628" s="3">
        <f t="shared" si="71"/>
        <v>0.1400000000721775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453906.86</v>
      </c>
      <c r="D1634" s="2">
        <v>0</v>
      </c>
      <c r="E1634" s="2">
        <v>0</v>
      </c>
      <c r="F1634" s="2">
        <v>0</v>
      </c>
      <c r="G1634" s="3">
        <f t="shared" si="70"/>
        <v>24057.063579999998</v>
      </c>
      <c r="H1634" s="3">
        <f t="shared" si="71"/>
        <v>0.14000000001396984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113438.59</v>
      </c>
      <c r="D1635" s="2">
        <v>0</v>
      </c>
      <c r="E1635" s="2">
        <v>0</v>
      </c>
      <c r="F1635" s="2">
        <v>0</v>
      </c>
      <c r="G1635" s="3">
        <f t="shared" si="70"/>
        <v>6125.6838600000001</v>
      </c>
      <c r="H1635" s="3">
        <f t="shared" si="71"/>
        <v>0.41000000000349246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340468.27</v>
      </c>
      <c r="D1636" s="2">
        <v>0</v>
      </c>
      <c r="E1636" s="2">
        <v>0</v>
      </c>
      <c r="F1636" s="2">
        <v>0</v>
      </c>
      <c r="G1636" s="3">
        <f t="shared" si="70"/>
        <v>18725.754850000001</v>
      </c>
      <c r="H1636" s="3">
        <f t="shared" si="71"/>
        <v>0.27000000001862645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1291.48</v>
      </c>
      <c r="D1639" s="2">
        <v>0</v>
      </c>
      <c r="E1639" s="2">
        <v>0</v>
      </c>
      <c r="F1639" s="2">
        <v>0</v>
      </c>
      <c r="G1639" s="3">
        <f t="shared" si="70"/>
        <v>74.905839999999998</v>
      </c>
      <c r="H1639" s="3">
        <f t="shared" si="71"/>
        <v>0.48000000000001819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1291.48</v>
      </c>
      <c r="D1641" s="2">
        <v>0</v>
      </c>
      <c r="E1641" s="2">
        <v>0</v>
      </c>
      <c r="F1641" s="2">
        <v>0</v>
      </c>
      <c r="G1641" s="3">
        <f t="shared" si="70"/>
        <v>77.488799999999998</v>
      </c>
      <c r="H1641" s="3">
        <f t="shared" si="71"/>
        <v>0.48000000000001819</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14798.6</v>
      </c>
      <c r="D1654" s="2">
        <v>0</v>
      </c>
      <c r="E1654" s="2">
        <v>0</v>
      </c>
      <c r="F1654" s="2">
        <v>0</v>
      </c>
      <c r="G1654" s="3">
        <f t="shared" si="70"/>
        <v>1080.2978000000001</v>
      </c>
      <c r="H1654" s="3">
        <f t="shared" si="71"/>
        <v>0.3999999999996362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5308.92</v>
      </c>
      <c r="D1657" s="2">
        <v>0</v>
      </c>
      <c r="E1657" s="2">
        <v>0</v>
      </c>
      <c r="F1657" s="2">
        <v>0</v>
      </c>
      <c r="G1657" s="3">
        <f t="shared" si="70"/>
        <v>403.47791999999998</v>
      </c>
      <c r="H1657" s="3">
        <f t="shared" si="71"/>
        <v>7.999999999992724E-2</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9489.68</v>
      </c>
      <c r="D1658" s="2">
        <v>0</v>
      </c>
      <c r="E1658" s="2">
        <v>0</v>
      </c>
      <c r="F1658" s="2">
        <v>0</v>
      </c>
      <c r="G1658" s="3">
        <f t="shared" si="70"/>
        <v>730.70536000000004</v>
      </c>
      <c r="H1658" s="3">
        <f t="shared" si="71"/>
        <v>0.31999999999970896</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95.92</v>
      </c>
      <c r="D1664" s="2">
        <v>0</v>
      </c>
      <c r="E1664" s="2">
        <v>0</v>
      </c>
      <c r="F1664" s="2">
        <v>0</v>
      </c>
      <c r="G1664" s="3">
        <f t="shared" si="70"/>
        <v>7.9613600000000009</v>
      </c>
      <c r="H1664" s="3">
        <f t="shared" si="71"/>
        <v>7.9999999999998295E-2</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95.92</v>
      </c>
      <c r="D1665" s="2">
        <v>0</v>
      </c>
      <c r="E1665" s="2">
        <v>0</v>
      </c>
      <c r="F1665" s="2">
        <v>0</v>
      </c>
      <c r="G1665" s="3">
        <f t="shared" si="70"/>
        <v>8.0572800000000004</v>
      </c>
      <c r="H1665" s="3">
        <f t="shared" si="71"/>
        <v>7.9999999999998295E-2</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6128.4</v>
      </c>
      <c r="D1669" s="2">
        <v>0</v>
      </c>
      <c r="E1669" s="2">
        <v>0</v>
      </c>
      <c r="F1669" s="2">
        <v>0</v>
      </c>
      <c r="G1669" s="3">
        <f t="shared" si="70"/>
        <v>539.29919999999993</v>
      </c>
      <c r="H1669" s="3">
        <f t="shared" si="71"/>
        <v>0.3999999999996362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6128.4</v>
      </c>
      <c r="D1670" s="2">
        <v>0</v>
      </c>
      <c r="E1670" s="2">
        <v>0</v>
      </c>
      <c r="F1670" s="2">
        <v>0</v>
      </c>
      <c r="G1670" s="3">
        <f t="shared" si="70"/>
        <v>545.42759999999998</v>
      </c>
      <c r="H1670" s="3">
        <f t="shared" si="71"/>
        <v>0.3999999999996362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3501.18</v>
      </c>
      <c r="D1680" s="2">
        <v>0</v>
      </c>
      <c r="E1680" s="2">
        <v>0</v>
      </c>
      <c r="F1680" s="2">
        <v>0</v>
      </c>
      <c r="G1680" s="3">
        <f>B1680/1000*C1680</f>
        <v>346.61682000000002</v>
      </c>
      <c r="H1680" s="3">
        <f>ABS(C1680-ROUND(C1680,0))</f>
        <v>0.17999999999983629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755389.36</v>
      </c>
      <c r="D1681" s="2">
        <v>0</v>
      </c>
      <c r="E1681" s="2">
        <v>0</v>
      </c>
      <c r="F1681" s="2">
        <v>0</v>
      </c>
      <c r="G1681" s="3">
        <f t="shared" si="70"/>
        <v>75538.936000000002</v>
      </c>
      <c r="H1681" s="3">
        <f t="shared" si="71"/>
        <v>0.35999999998603016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599134.49</v>
      </c>
      <c r="D1683" s="2">
        <v>0</v>
      </c>
      <c r="E1683" s="2">
        <v>0</v>
      </c>
      <c r="F1683" s="2">
        <v>0</v>
      </c>
      <c r="G1683" s="3">
        <f t="shared" si="70"/>
        <v>61111.717979999994</v>
      </c>
      <c r="H1683" s="3">
        <f t="shared" si="71"/>
        <v>0.48999999999068677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156254.87</v>
      </c>
      <c r="D1685" s="2">
        <v>0</v>
      </c>
      <c r="E1685" s="2">
        <v>0</v>
      </c>
      <c r="F1685" s="2">
        <v>0</v>
      </c>
      <c r="G1685" s="3">
        <f>B1685/1000*C1685</f>
        <v>16250.506479999998</v>
      </c>
      <c r="H1685" s="3">
        <f>ABS(C1685-ROUND(C1685,0))</f>
        <v>0.13000000000465661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2020</v>
      </c>
      <c r="B1" s="398"/>
      <c r="C1" s="398"/>
    </row>
    <row r="2" spans="1:16" ht="33" customHeight="1" x14ac:dyDescent="0.25">
      <c r="A2" s="399" t="s">
        <v>2021</v>
      </c>
      <c r="B2" s="400"/>
      <c r="C2" s="397"/>
      <c r="D2" s="5"/>
      <c r="E2" s="5"/>
      <c r="F2" s="5"/>
      <c r="G2" s="5"/>
      <c r="H2" s="5"/>
      <c r="I2" s="5"/>
      <c r="J2" s="5"/>
      <c r="K2" s="5"/>
      <c r="L2" s="5"/>
      <c r="M2" s="5"/>
      <c r="N2" s="5"/>
      <c r="O2" s="5"/>
      <c r="P2" s="5"/>
    </row>
    <row r="3" spans="1:16" ht="18.75" customHeight="1" x14ac:dyDescent="0.25">
      <c r="A3" s="222" t="s">
        <v>2022</v>
      </c>
      <c r="B3" s="401"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7" t="s">
        <v>2104</v>
      </c>
      <c r="C46" s="397"/>
      <c r="D46" s="5"/>
      <c r="E46" s="5"/>
      <c r="F46" s="5"/>
      <c r="G46" s="5"/>
      <c r="H46" s="5"/>
      <c r="I46" s="5"/>
      <c r="J46" s="5"/>
      <c r="K46" s="5"/>
      <c r="L46" s="5"/>
      <c r="M46" s="5"/>
      <c r="N46" s="5"/>
      <c r="O46" s="5"/>
      <c r="P46" s="5"/>
    </row>
    <row r="47" spans="1:16" ht="66" hidden="1" customHeight="1" x14ac:dyDescent="0.25">
      <c r="A47" s="39" t="s">
        <v>2105</v>
      </c>
      <c r="B47" s="408" t="s">
        <v>2106</v>
      </c>
      <c r="C47" s="408"/>
      <c r="D47" s="5"/>
      <c r="E47" s="5"/>
      <c r="F47" s="5"/>
      <c r="G47" s="5"/>
      <c r="H47" s="5"/>
      <c r="I47" s="5"/>
      <c r="J47" s="5"/>
      <c r="K47" s="5"/>
      <c r="L47" s="5"/>
      <c r="M47" s="5"/>
      <c r="N47" s="5"/>
      <c r="O47" s="5"/>
      <c r="P47" s="5"/>
    </row>
    <row r="48" spans="1:16" ht="123.75" customHeight="1" x14ac:dyDescent="0.25">
      <c r="A48" s="202" t="s">
        <v>2107</v>
      </c>
      <c r="B48" s="406" t="s">
        <v>2108</v>
      </c>
      <c r="C48" s="405"/>
      <c r="D48" s="5"/>
      <c r="E48" s="5"/>
      <c r="F48" s="5"/>
      <c r="G48" s="5"/>
      <c r="H48" s="5"/>
      <c r="I48" s="5"/>
      <c r="J48" s="5"/>
      <c r="K48" s="5"/>
      <c r="L48" s="5"/>
      <c r="M48" s="5"/>
      <c r="N48" s="5"/>
      <c r="O48" s="5"/>
      <c r="P48" s="5"/>
    </row>
    <row r="49" spans="1:16" ht="34.5" customHeight="1" x14ac:dyDescent="0.25">
      <c r="A49" s="202" t="s">
        <v>2109</v>
      </c>
      <c r="B49" s="404" t="s">
        <v>2110</v>
      </c>
      <c r="C49" s="405"/>
      <c r="D49" s="5"/>
      <c r="E49" s="5"/>
      <c r="F49" s="5"/>
      <c r="G49" s="5"/>
      <c r="H49" s="5"/>
      <c r="I49" s="5"/>
      <c r="J49" s="5"/>
      <c r="K49" s="5"/>
      <c r="L49" s="5"/>
      <c r="M49" s="5"/>
      <c r="N49" s="5"/>
      <c r="O49" s="5"/>
      <c r="P49" s="5"/>
    </row>
    <row r="50" spans="1:16" ht="34.5" customHeight="1" x14ac:dyDescent="0.25">
      <c r="A50" s="202" t="s">
        <v>2111</v>
      </c>
      <c r="B50" s="404" t="s">
        <v>2112</v>
      </c>
      <c r="C50" s="405"/>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9" t="s">
        <v>2118</v>
      </c>
      <c r="C53" s="410"/>
      <c r="D53" s="5"/>
      <c r="E53" s="5"/>
      <c r="F53" s="5"/>
      <c r="G53" s="5"/>
      <c r="H53" s="5"/>
      <c r="I53" s="5"/>
      <c r="J53" s="5"/>
      <c r="K53" s="5"/>
      <c r="L53" s="5"/>
      <c r="M53" s="5"/>
      <c r="N53" s="5"/>
      <c r="O53" s="5"/>
      <c r="P53" s="5"/>
    </row>
    <row r="54" spans="1:16" ht="31.5" customHeight="1" x14ac:dyDescent="0.25">
      <c r="A54" s="224" t="s">
        <v>2119</v>
      </c>
      <c r="B54" s="409" t="s">
        <v>2120</v>
      </c>
      <c r="C54" s="410"/>
      <c r="D54" s="5"/>
      <c r="E54" s="5"/>
      <c r="F54" s="5"/>
      <c r="G54" s="5"/>
      <c r="H54" s="5"/>
      <c r="I54" s="5"/>
      <c r="J54" s="5"/>
      <c r="K54" s="5"/>
      <c r="L54" s="5"/>
      <c r="M54" s="5"/>
      <c r="N54" s="5"/>
      <c r="O54" s="5"/>
      <c r="P54" s="5"/>
    </row>
    <row r="55" spans="1:16" ht="54.6" customHeight="1" x14ac:dyDescent="0.25">
      <c r="A55" s="224" t="s">
        <v>2121</v>
      </c>
      <c r="B55" s="409" t="s">
        <v>2122</v>
      </c>
      <c r="C55" s="410"/>
      <c r="D55" s="5"/>
      <c r="E55" s="5"/>
      <c r="F55" s="5"/>
      <c r="G55" s="5"/>
      <c r="H55" s="5"/>
      <c r="I55" s="5"/>
      <c r="J55" s="5"/>
      <c r="K55" s="5"/>
      <c r="L55" s="5"/>
      <c r="M55" s="5"/>
      <c r="N55" s="5"/>
      <c r="O55" s="5"/>
      <c r="P55" s="5"/>
    </row>
    <row r="56" spans="1:16" ht="54.6" customHeight="1" x14ac:dyDescent="0.25">
      <c r="A56" s="224" t="s">
        <v>2123</v>
      </c>
      <c r="B56" s="409" t="s">
        <v>2124</v>
      </c>
      <c r="C56" s="410"/>
      <c r="D56" s="5"/>
      <c r="E56" s="5"/>
      <c r="F56" s="5"/>
      <c r="G56" s="5"/>
      <c r="H56" s="5"/>
      <c r="I56" s="5"/>
      <c r="J56" s="5"/>
      <c r="K56" s="5"/>
      <c r="L56" s="5"/>
      <c r="M56" s="5"/>
      <c r="N56" s="5"/>
      <c r="O56" s="5"/>
      <c r="P56" s="5"/>
    </row>
    <row r="57" spans="1:16" ht="54" customHeight="1" x14ac:dyDescent="0.25">
      <c r="A57" s="224" t="s">
        <v>2125</v>
      </c>
      <c r="B57" s="409" t="s">
        <v>2126</v>
      </c>
      <c r="C57" s="410"/>
      <c r="D57" s="5"/>
      <c r="E57" s="5"/>
      <c r="F57" s="5"/>
      <c r="G57" s="5"/>
      <c r="H57" s="5"/>
      <c r="I57" s="5"/>
      <c r="J57" s="5"/>
      <c r="K57" s="5"/>
      <c r="L57" s="5"/>
      <c r="M57" s="5"/>
      <c r="N57" s="5"/>
      <c r="O57" s="5"/>
      <c r="P57" s="5"/>
    </row>
    <row r="58" spans="1:16" ht="31.2" customHeight="1" x14ac:dyDescent="0.25">
      <c r="A58" s="270" t="s">
        <v>2127</v>
      </c>
      <c r="B58" s="402" t="s">
        <v>2128</v>
      </c>
      <c r="C58" s="403"/>
      <c r="D58" s="5"/>
      <c r="E58" s="5"/>
      <c r="F58" s="5"/>
      <c r="G58" s="5"/>
      <c r="H58" s="5"/>
      <c r="I58" s="5"/>
      <c r="J58" s="5"/>
      <c r="K58" s="5"/>
      <c r="L58" s="5"/>
      <c r="M58" s="5"/>
      <c r="N58" s="5"/>
      <c r="O58" s="5"/>
      <c r="P58" s="5"/>
    </row>
    <row r="59" spans="1:16" ht="46.5" customHeight="1" x14ac:dyDescent="0.25">
      <c r="A59" s="302" t="s">
        <v>2129</v>
      </c>
      <c r="B59" s="394" t="s">
        <v>2130</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50215</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1977</v>
      </c>
      <c r="B17" s="360" t="str">
        <f>'PR-RAS'!B6</f>
        <v>PRIHODI POSLOVANJA (šifre 61+62+63+64+65+66+67+68)</v>
      </c>
      <c r="C17" s="356"/>
      <c r="D17" s="356"/>
      <c r="E17" s="356"/>
      <c r="F17" s="357"/>
      <c r="G17" s="28" t="str">
        <f>'PR-RAS'!C6</f>
        <v>6</v>
      </c>
      <c r="H17" s="275">
        <f>'PR-RAS'!D6</f>
        <v>7115321.5700000003</v>
      </c>
      <c r="I17" s="275">
        <f>'PR-RAS'!E6</f>
        <v>7929194.3900000006</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7094889.0099999998</v>
      </c>
      <c r="I18" s="275">
        <f>'PR-RAS'!E152</f>
        <v>8595753.6500000004</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57416.209999999221</v>
      </c>
      <c r="I20" s="275">
        <f>'PR-RAS'!E650</f>
        <v>730881.83000000007</v>
      </c>
      <c r="J20" s="5"/>
      <c r="K20" s="5"/>
      <c r="L20" s="5"/>
      <c r="M20" s="5"/>
      <c r="N20" s="5"/>
      <c r="O20" s="5"/>
      <c r="P20" s="5"/>
      <c r="Q20" s="5"/>
      <c r="R20" s="5"/>
      <c r="S20" s="5"/>
      <c r="T20" s="5"/>
      <c r="U20" s="5"/>
      <c r="V20" s="5"/>
      <c r="W20" s="5"/>
    </row>
    <row r="21" spans="1:23" ht="29.25" customHeight="1" x14ac:dyDescent="0.25">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1" t="s">
        <v>1980</v>
      </c>
      <c r="B22" s="360" t="str">
        <f>BILANCA!B7</f>
        <v>Nefinancijska imovina (šifre 01+02+03+04+05+06)</v>
      </c>
      <c r="C22" s="356"/>
      <c r="D22" s="356"/>
      <c r="E22" s="356"/>
      <c r="F22" s="357"/>
      <c r="G22" s="126" t="str">
        <f>BILANCA!C7</f>
        <v>B002</v>
      </c>
      <c r="H22" s="275">
        <f>BILANCA!D7</f>
        <v>916092.09000000032</v>
      </c>
      <c r="I22" s="275">
        <f>BILANCA!E7</f>
        <v>912227.89</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901196.11999999988</v>
      </c>
      <c r="I23" s="275">
        <f>BILANCA!E69</f>
        <v>364648.48000000004</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1027124.12</v>
      </c>
      <c r="I24" s="275">
        <f>BILANCA!E177</f>
        <v>1235111.7999999996</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790164.09000000008</v>
      </c>
      <c r="I25" s="275">
        <f>BILANCA!E251</f>
        <v>41764.570000000007</v>
      </c>
      <c r="J25" s="5"/>
      <c r="K25" s="5"/>
      <c r="L25" s="5"/>
      <c r="M25" s="5"/>
      <c r="N25" s="5"/>
      <c r="O25" s="5"/>
      <c r="P25" s="5"/>
      <c r="Q25" s="5"/>
      <c r="R25" s="5"/>
      <c r="S25" s="5"/>
      <c r="T25" s="5"/>
      <c r="U25" s="5"/>
      <c r="V25" s="5"/>
      <c r="W25" s="5"/>
    </row>
    <row r="26" spans="1:23" ht="48" x14ac:dyDescent="0.25">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7172630.9800000004</v>
      </c>
      <c r="I30" s="275">
        <f>'RAS-funkcijski'!E114</f>
        <v>8669316.6199999992</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7172630.9800000004</v>
      </c>
      <c r="I31" s="275">
        <f>'RAS-funkcijski'!E141</f>
        <v>8669316.6199999992</v>
      </c>
      <c r="J31" s="5"/>
      <c r="K31" s="5"/>
      <c r="L31" s="5"/>
      <c r="M31" s="5"/>
      <c r="N31" s="5"/>
      <c r="O31" s="5"/>
      <c r="P31" s="5"/>
      <c r="Q31" s="5"/>
      <c r="R31" s="5"/>
      <c r="S31" s="5"/>
      <c r="T31" s="5"/>
      <c r="U31" s="5"/>
      <c r="V31" s="5"/>
      <c r="W31" s="5"/>
    </row>
    <row r="32" spans="1:23" ht="29.25" customHeight="1" x14ac:dyDescent="0.25">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1" t="s">
        <v>1982</v>
      </c>
      <c r="B33" s="355" t="str">
        <f>'P-VRIO'!B5</f>
        <v>Promjene u vrijednosti i obujmu imovine (šifre 91511+91512)</v>
      </c>
      <c r="C33" s="356"/>
      <c r="D33" s="356"/>
      <c r="E33" s="356"/>
      <c r="F33" s="357"/>
      <c r="G33" s="126" t="str">
        <f>'P-VRIO'!C5</f>
        <v>9151</v>
      </c>
      <c r="H33" s="275">
        <f>'P-VRIO'!D5</f>
        <v>0</v>
      </c>
      <c r="I33" s="275">
        <f>'P-VRIO'!E5</f>
        <v>84885.319999999992</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84885.319999999992</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1" t="s">
        <v>1983</v>
      </c>
      <c r="B38" s="360" t="str">
        <f>OBVEZE!B5</f>
        <v>Stanje obveza 1. siječnja (=stanju obveza iz Izvještaja o obvezama na 31. prosinca prethodne godine)</v>
      </c>
      <c r="C38" s="356"/>
      <c r="D38" s="356"/>
      <c r="E38" s="356"/>
      <c r="F38" s="357"/>
      <c r="G38" s="126" t="str">
        <f>OBVEZE!C5</f>
        <v>V001</v>
      </c>
      <c r="H38" s="275">
        <f>OBVEZE!D5</f>
        <v>1027124.12</v>
      </c>
      <c r="I38" s="275" t="s">
        <v>1995</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1995</v>
      </c>
      <c r="I39" s="275">
        <f>OBVEZE!D44</f>
        <v>1235111.7999999989</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1995</v>
      </c>
      <c r="I40" s="275">
        <f>OBVEZE!D45</f>
        <v>479722.43999999994</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755389.36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8" zoomScaleNormal="100" workbookViewId="0">
      <selection activeCell="E221" sqref="E22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7115321.5700000003</v>
      </c>
      <c r="E6" s="60">
        <f>E7+E43+E49+E82+E106+E125+E134+E140</f>
        <v>7929194.3900000006</v>
      </c>
      <c r="F6" s="45">
        <f t="shared" ref="F6:F132" si="0">IF(D6&lt;&gt;0,IF(E6/D6&gt;=100,"&gt;&gt;100",E6/D6*100),"-")</f>
        <v>111.43831395381333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148804.82</v>
      </c>
      <c r="E49" s="60">
        <f>E50+E53+E58+E61+E64+E68+E71+E74+E77</f>
        <v>178625.95</v>
      </c>
      <c r="F49" s="45">
        <f t="shared" si="0"/>
        <v>120.04043283006558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31294.37</v>
      </c>
      <c r="E53" s="60">
        <f t="shared" si="8"/>
        <v>46320.93</v>
      </c>
      <c r="F53" s="45">
        <f t="shared" si="0"/>
        <v>148.01681580424849</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31294.37</v>
      </c>
      <c r="E56" s="194">
        <v>46320.93</v>
      </c>
      <c r="F56" s="45">
        <f t="shared" si="0"/>
        <v>148.01681580424849</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20600</v>
      </c>
      <c r="E68" s="60">
        <f t="shared" si="11"/>
        <v>32310</v>
      </c>
      <c r="F68" s="45">
        <f t="shared" si="0"/>
        <v>156.84466019417476</v>
      </c>
    </row>
    <row r="69" spans="1:6" ht="12.75" customHeight="1" x14ac:dyDescent="0.25">
      <c r="A69" s="63" t="s">
        <v>141</v>
      </c>
      <c r="B69" s="64" t="s">
        <v>142</v>
      </c>
      <c r="C69" s="247" t="s">
        <v>141</v>
      </c>
      <c r="D69" s="194">
        <v>20600</v>
      </c>
      <c r="E69" s="194">
        <v>32310</v>
      </c>
      <c r="F69" s="45">
        <f t="shared" si="0"/>
        <v>156.84466019417476</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96910.450000000012</v>
      </c>
      <c r="E77" s="60">
        <f t="shared" si="14"/>
        <v>99995.02</v>
      </c>
      <c r="F77" s="45">
        <f t="shared" si="0"/>
        <v>103.18290751926133</v>
      </c>
    </row>
    <row r="78" spans="1:6" ht="12.75" customHeight="1" x14ac:dyDescent="0.25">
      <c r="A78" s="63">
        <v>6391</v>
      </c>
      <c r="B78" s="64" t="s">
        <v>159</v>
      </c>
      <c r="C78" s="247" t="s">
        <v>160</v>
      </c>
      <c r="D78" s="194">
        <v>58808.05</v>
      </c>
      <c r="E78" s="194">
        <v>68477.820000000007</v>
      </c>
      <c r="F78" s="45">
        <f t="shared" si="0"/>
        <v>116.44293595859752</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38102.400000000001</v>
      </c>
      <c r="E80" s="194">
        <v>31517.200000000001</v>
      </c>
      <c r="F80" s="45">
        <f t="shared" si="0"/>
        <v>82.717099185353149</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0.18</v>
      </c>
      <c r="E82" s="60">
        <f t="shared" si="15"/>
        <v>89.36</v>
      </c>
      <c r="F82" s="45" t="str">
        <f t="shared" si="0"/>
        <v>&gt;&gt;100</v>
      </c>
    </row>
    <row r="83" spans="1:6" ht="12.75" customHeight="1" x14ac:dyDescent="0.25">
      <c r="A83" s="63">
        <v>641</v>
      </c>
      <c r="B83" s="64" t="s">
        <v>169</v>
      </c>
      <c r="C83" s="247" t="s">
        <v>170</v>
      </c>
      <c r="D83" s="60">
        <f t="shared" ref="D83:E83" si="16">SUM(D84:D90)</f>
        <v>0.18</v>
      </c>
      <c r="E83" s="60">
        <f t="shared" si="16"/>
        <v>89.36</v>
      </c>
      <c r="F83" s="45" t="str">
        <f t="shared" si="0"/>
        <v>&gt;&gt;100</v>
      </c>
    </row>
    <row r="84" spans="1:6" ht="12.75" customHeight="1" x14ac:dyDescent="0.25">
      <c r="A84" s="63">
        <v>6412</v>
      </c>
      <c r="B84" s="64" t="s">
        <v>171</v>
      </c>
      <c r="C84" s="247" t="s">
        <v>172</v>
      </c>
      <c r="D84" s="194">
        <v>0.18</v>
      </c>
      <c r="E84" s="194"/>
      <c r="F84" s="45">
        <f t="shared" si="0"/>
        <v>0</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v>0.87</v>
      </c>
      <c r="F86" s="45" t="str">
        <f t="shared" si="0"/>
        <v>-</v>
      </c>
    </row>
    <row r="87" spans="1:6" ht="12.75" customHeight="1" x14ac:dyDescent="0.25">
      <c r="A87" s="63">
        <v>6415</v>
      </c>
      <c r="B87" s="64" t="s">
        <v>177</v>
      </c>
      <c r="C87" s="247" t="s">
        <v>178</v>
      </c>
      <c r="D87" s="194">
        <v>0</v>
      </c>
      <c r="E87" s="194">
        <v>88.49</v>
      </c>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380447.05</v>
      </c>
      <c r="E106" s="60">
        <f>E107+E112+E120+E124</f>
        <v>414664.03</v>
      </c>
      <c r="F106" s="45">
        <f t="shared" si="0"/>
        <v>108.99388758567061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380447.05</v>
      </c>
      <c r="E112" s="60">
        <f t="shared" si="20"/>
        <v>414664.03</v>
      </c>
      <c r="F112" s="45">
        <f t="shared" si="0"/>
        <v>108.99388758567061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380447.05</v>
      </c>
      <c r="E117" s="194">
        <v>414664.03</v>
      </c>
      <c r="F117" s="45">
        <f t="shared" si="0"/>
        <v>108.99388758567061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37250.160000000003</v>
      </c>
      <c r="E125" s="60">
        <f t="shared" si="22"/>
        <v>56579.18</v>
      </c>
      <c r="F125" s="45">
        <f t="shared" si="0"/>
        <v>151.8897636949747</v>
      </c>
    </row>
    <row r="126" spans="1:6" ht="12.75" customHeight="1" x14ac:dyDescent="0.25">
      <c r="A126" s="63">
        <v>661</v>
      </c>
      <c r="B126" s="65" t="s">
        <v>255</v>
      </c>
      <c r="C126" s="247" t="s">
        <v>256</v>
      </c>
      <c r="D126" s="60">
        <f t="shared" ref="D126:E126" si="23">SUM(D127:D128)</f>
        <v>33750.160000000003</v>
      </c>
      <c r="E126" s="60">
        <f t="shared" si="23"/>
        <v>28829.18</v>
      </c>
      <c r="F126" s="45">
        <f t="shared" si="0"/>
        <v>85.419387641421537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33750.160000000003</v>
      </c>
      <c r="E128" s="194">
        <v>28829.18</v>
      </c>
      <c r="F128" s="45">
        <f t="shared" si="0"/>
        <v>85.419387641421537</v>
      </c>
    </row>
    <row r="129" spans="1:6" ht="22.8" x14ac:dyDescent="0.25">
      <c r="A129" s="63">
        <v>663</v>
      </c>
      <c r="B129" s="182" t="s">
        <v>261</v>
      </c>
      <c r="C129" s="247" t="s">
        <v>262</v>
      </c>
      <c r="D129" s="60">
        <f t="shared" ref="D129:E129" si="24">SUM(D130:D133)</f>
        <v>3500</v>
      </c>
      <c r="E129" s="60">
        <f t="shared" si="24"/>
        <v>27750</v>
      </c>
      <c r="F129" s="45">
        <f t="shared" si="0"/>
        <v>792.85714285714289</v>
      </c>
    </row>
    <row r="130" spans="1:6" ht="12.75" customHeight="1" x14ac:dyDescent="0.25">
      <c r="A130" s="63">
        <v>6631</v>
      </c>
      <c r="B130" s="65" t="s">
        <v>263</v>
      </c>
      <c r="C130" s="247" t="s">
        <v>264</v>
      </c>
      <c r="D130" s="194">
        <v>3500</v>
      </c>
      <c r="E130" s="194">
        <v>27750</v>
      </c>
      <c r="F130" s="45">
        <f t="shared" si="0"/>
        <v>792.85714285714289</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6548509.7400000002</v>
      </c>
      <c r="E134" s="60">
        <f t="shared" si="25"/>
        <v>7279233.1900000004</v>
      </c>
      <c r="F134" s="45">
        <f t="shared" ref="F134:F229" si="26">IF(D134&lt;&gt;0,IF(E134/D134&gt;=100,"&gt;&gt;100",E134/D134*100),"-")</f>
        <v>111.15862202260386</v>
      </c>
    </row>
    <row r="135" spans="1:6" ht="22.8" x14ac:dyDescent="0.25">
      <c r="A135" s="63">
        <v>671</v>
      </c>
      <c r="B135" s="182" t="s">
        <v>273</v>
      </c>
      <c r="C135" s="247" t="s">
        <v>274</v>
      </c>
      <c r="D135" s="60">
        <f t="shared" ref="D135:E135" si="27">SUM(D136:D138)</f>
        <v>6548509.7400000002</v>
      </c>
      <c r="E135" s="60">
        <f t="shared" si="27"/>
        <v>7279233.1900000004</v>
      </c>
      <c r="F135" s="45">
        <f t="shared" si="26"/>
        <v>111.15862202260386</v>
      </c>
    </row>
    <row r="136" spans="1:6" ht="12.75" customHeight="1" x14ac:dyDescent="0.25">
      <c r="A136" s="63">
        <v>6711</v>
      </c>
      <c r="B136" s="65" t="s">
        <v>275</v>
      </c>
      <c r="C136" s="247" t="s">
        <v>276</v>
      </c>
      <c r="D136" s="194">
        <v>6548509.7400000002</v>
      </c>
      <c r="E136" s="194">
        <v>7279233.1900000004</v>
      </c>
      <c r="F136" s="45">
        <f t="shared" si="26"/>
        <v>111.15862202260386</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309.62</v>
      </c>
      <c r="E140" s="60">
        <f t="shared" si="28"/>
        <v>2.68</v>
      </c>
      <c r="F140" s="45">
        <f t="shared" si="26"/>
        <v>0.8655771590982495</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309.62</v>
      </c>
      <c r="E151" s="194">
        <v>2.68</v>
      </c>
      <c r="F151" s="45">
        <f t="shared" si="26"/>
        <v>0.8655771590982495</v>
      </c>
    </row>
    <row r="152" spans="1:6" ht="12.75" customHeight="1" x14ac:dyDescent="0.25">
      <c r="A152" s="63">
        <v>3</v>
      </c>
      <c r="B152" s="64" t="s">
        <v>307</v>
      </c>
      <c r="C152" s="247" t="s">
        <v>13</v>
      </c>
      <c r="D152" s="60">
        <f>D153+D164+D202+D221+D230+D262+D273</f>
        <v>7094889.0099999998</v>
      </c>
      <c r="E152" s="60">
        <f>E153+E164+E202+E221+E230+E262+E273</f>
        <v>8595753.6500000004</v>
      </c>
      <c r="F152" s="45">
        <f t="shared" si="26"/>
        <v>121.15416658223384</v>
      </c>
    </row>
    <row r="153" spans="1:6" ht="12.75" customHeight="1" x14ac:dyDescent="0.25">
      <c r="A153" s="63">
        <v>31</v>
      </c>
      <c r="B153" s="64" t="s">
        <v>308</v>
      </c>
      <c r="C153" s="247" t="s">
        <v>309</v>
      </c>
      <c r="D153" s="60">
        <f t="shared" ref="D153:E153" si="30">D154+D159+D160</f>
        <v>6088171.0700000003</v>
      </c>
      <c r="E153" s="60">
        <f t="shared" si="30"/>
        <v>7280056.1399999997</v>
      </c>
      <c r="F153" s="45">
        <f t="shared" si="26"/>
        <v>119.57706273848181</v>
      </c>
    </row>
    <row r="154" spans="1:6" ht="12.75" customHeight="1" x14ac:dyDescent="0.25">
      <c r="A154" s="63">
        <v>311</v>
      </c>
      <c r="B154" s="64" t="s">
        <v>310</v>
      </c>
      <c r="C154" s="247" t="s">
        <v>311</v>
      </c>
      <c r="D154" s="60">
        <f t="shared" ref="D154:E154" si="31">SUM(D155:D158)</f>
        <v>5071151.05</v>
      </c>
      <c r="E154" s="60">
        <f t="shared" si="31"/>
        <v>6074947.6500000004</v>
      </c>
      <c r="F154" s="45">
        <f t="shared" si="26"/>
        <v>119.7942555862145</v>
      </c>
    </row>
    <row r="155" spans="1:6" ht="12.75" customHeight="1" x14ac:dyDescent="0.25">
      <c r="A155" s="63">
        <v>3111</v>
      </c>
      <c r="B155" s="64" t="s">
        <v>312</v>
      </c>
      <c r="C155" s="247" t="s">
        <v>313</v>
      </c>
      <c r="D155" s="194">
        <v>5071151.05</v>
      </c>
      <c r="E155" s="194">
        <v>6074947.6500000004</v>
      </c>
      <c r="F155" s="45">
        <f t="shared" si="26"/>
        <v>119.7942555862145</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180274.19</v>
      </c>
      <c r="E159" s="194">
        <v>202741.81</v>
      </c>
      <c r="F159" s="45">
        <f t="shared" si="26"/>
        <v>112.46302645986094</v>
      </c>
    </row>
    <row r="160" spans="1:6" ht="12.75" customHeight="1" x14ac:dyDescent="0.25">
      <c r="A160" s="63">
        <v>313</v>
      </c>
      <c r="B160" s="65" t="s">
        <v>322</v>
      </c>
      <c r="C160" s="247" t="s">
        <v>323</v>
      </c>
      <c r="D160" s="60">
        <f t="shared" ref="D160:E160" si="32">SUM(D161:D163)</f>
        <v>836745.83</v>
      </c>
      <c r="E160" s="60">
        <f t="shared" si="32"/>
        <v>1002366.68</v>
      </c>
      <c r="F160" s="45">
        <f t="shared" si="26"/>
        <v>119.79344790998243</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836745.83</v>
      </c>
      <c r="E162" s="194">
        <v>1002366.68</v>
      </c>
      <c r="F162" s="45">
        <f t="shared" si="26"/>
        <v>119.79344790998243</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998030.29</v>
      </c>
      <c r="E164" s="60">
        <f>E165+E170+E178+E188+E189+E194</f>
        <v>1260490.6000000001</v>
      </c>
      <c r="F164" s="45">
        <f t="shared" si="26"/>
        <v>126.29783009892415</v>
      </c>
    </row>
    <row r="165" spans="1:6" ht="12.75" customHeight="1" x14ac:dyDescent="0.25">
      <c r="A165" s="63">
        <v>321</v>
      </c>
      <c r="B165" s="64" t="s">
        <v>332</v>
      </c>
      <c r="C165" s="247" t="s">
        <v>333</v>
      </c>
      <c r="D165" s="60">
        <f t="shared" ref="D165:E165" si="33">SUM(D166:D169)</f>
        <v>180098.63</v>
      </c>
      <c r="E165" s="60">
        <f t="shared" si="33"/>
        <v>209513.56</v>
      </c>
      <c r="F165" s="45">
        <f t="shared" si="26"/>
        <v>116.33267837739798</v>
      </c>
    </row>
    <row r="166" spans="1:6" ht="12.75" customHeight="1" x14ac:dyDescent="0.25">
      <c r="A166" s="63">
        <v>3211</v>
      </c>
      <c r="B166" s="64" t="s">
        <v>334</v>
      </c>
      <c r="C166" s="247" t="s">
        <v>335</v>
      </c>
      <c r="D166" s="194">
        <v>69858.5</v>
      </c>
      <c r="E166" s="194">
        <v>80560.14</v>
      </c>
      <c r="F166" s="45">
        <f t="shared" si="26"/>
        <v>115.31902345455455</v>
      </c>
    </row>
    <row r="167" spans="1:6" ht="12.75" customHeight="1" x14ac:dyDescent="0.25">
      <c r="A167" s="63">
        <v>3212</v>
      </c>
      <c r="B167" s="64" t="s">
        <v>336</v>
      </c>
      <c r="C167" s="247" t="s">
        <v>337</v>
      </c>
      <c r="D167" s="194">
        <v>67834.16</v>
      </c>
      <c r="E167" s="194">
        <v>82614.14</v>
      </c>
      <c r="F167" s="45">
        <f t="shared" si="26"/>
        <v>121.78840277523891</v>
      </c>
    </row>
    <row r="168" spans="1:6" ht="12.75" customHeight="1" x14ac:dyDescent="0.25">
      <c r="A168" s="63">
        <v>3213</v>
      </c>
      <c r="B168" s="64" t="s">
        <v>338</v>
      </c>
      <c r="C168" s="247" t="s">
        <v>339</v>
      </c>
      <c r="D168" s="194">
        <v>40440.85</v>
      </c>
      <c r="E168" s="194">
        <v>44105.9</v>
      </c>
      <c r="F168" s="45">
        <f t="shared" si="26"/>
        <v>109.06274225195564</v>
      </c>
    </row>
    <row r="169" spans="1:6" ht="12.75" customHeight="1" x14ac:dyDescent="0.25">
      <c r="A169" s="63">
        <v>3214</v>
      </c>
      <c r="B169" s="64" t="s">
        <v>340</v>
      </c>
      <c r="C169" s="247" t="s">
        <v>341</v>
      </c>
      <c r="D169" s="194">
        <v>1965.12</v>
      </c>
      <c r="E169" s="194">
        <v>2233.38</v>
      </c>
      <c r="F169" s="45">
        <f t="shared" si="26"/>
        <v>113.65107474352712</v>
      </c>
    </row>
    <row r="170" spans="1:6" ht="12.75" customHeight="1" x14ac:dyDescent="0.25">
      <c r="A170" s="63">
        <v>322</v>
      </c>
      <c r="B170" s="64" t="s">
        <v>342</v>
      </c>
      <c r="C170" s="247" t="s">
        <v>343</v>
      </c>
      <c r="D170" s="60">
        <f t="shared" ref="D170:E170" si="34">SUM(D171:D177)</f>
        <v>138087.97</v>
      </c>
      <c r="E170" s="60">
        <f t="shared" si="34"/>
        <v>164543.18000000002</v>
      </c>
      <c r="F170" s="45">
        <f t="shared" si="26"/>
        <v>119.15822935191242</v>
      </c>
    </row>
    <row r="171" spans="1:6" ht="12.75" customHeight="1" x14ac:dyDescent="0.25">
      <c r="A171" s="63">
        <v>3221</v>
      </c>
      <c r="B171" s="64" t="s">
        <v>344</v>
      </c>
      <c r="C171" s="247" t="s">
        <v>345</v>
      </c>
      <c r="D171" s="194">
        <v>22637.360000000001</v>
      </c>
      <c r="E171" s="194">
        <v>38691.730000000003</v>
      </c>
      <c r="F171" s="45">
        <f t="shared" si="26"/>
        <v>170.919798068326</v>
      </c>
    </row>
    <row r="172" spans="1:6" ht="12.75" customHeight="1" x14ac:dyDescent="0.25">
      <c r="A172" s="63">
        <v>3222</v>
      </c>
      <c r="B172" s="64" t="s">
        <v>346</v>
      </c>
      <c r="C172" s="247" t="s">
        <v>347</v>
      </c>
      <c r="D172" s="194">
        <v>13665.27</v>
      </c>
      <c r="E172" s="194">
        <v>11862.15</v>
      </c>
      <c r="F172" s="45">
        <f t="shared" si="26"/>
        <v>86.805090569011796</v>
      </c>
    </row>
    <row r="173" spans="1:6" ht="12.75" customHeight="1" x14ac:dyDescent="0.25">
      <c r="A173" s="63">
        <v>3223</v>
      </c>
      <c r="B173" s="65" t="s">
        <v>348</v>
      </c>
      <c r="C173" s="247" t="s">
        <v>349</v>
      </c>
      <c r="D173" s="194">
        <v>80639.3</v>
      </c>
      <c r="E173" s="194">
        <v>92460.53</v>
      </c>
      <c r="F173" s="45">
        <f t="shared" si="26"/>
        <v>114.65939064451203</v>
      </c>
    </row>
    <row r="174" spans="1:6" ht="12.75" customHeight="1" x14ac:dyDescent="0.25">
      <c r="A174" s="63">
        <v>3224</v>
      </c>
      <c r="B174" s="65" t="s">
        <v>350</v>
      </c>
      <c r="C174" s="247" t="s">
        <v>351</v>
      </c>
      <c r="D174" s="194">
        <v>15911.68</v>
      </c>
      <c r="E174" s="194">
        <v>14314.44</v>
      </c>
      <c r="F174" s="45">
        <f t="shared" si="26"/>
        <v>89.961839353229834</v>
      </c>
    </row>
    <row r="175" spans="1:6" ht="12.75" customHeight="1" x14ac:dyDescent="0.25">
      <c r="A175" s="63">
        <v>3225</v>
      </c>
      <c r="B175" s="65" t="s">
        <v>352</v>
      </c>
      <c r="C175" s="247" t="s">
        <v>353</v>
      </c>
      <c r="D175" s="194">
        <v>3304.31</v>
      </c>
      <c r="E175" s="194">
        <v>6742.38</v>
      </c>
      <c r="F175" s="45">
        <f t="shared" si="26"/>
        <v>204.04804633947785</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1930.05</v>
      </c>
      <c r="E177" s="194">
        <v>471.95</v>
      </c>
      <c r="F177" s="45">
        <f t="shared" si="26"/>
        <v>24.452734385119555</v>
      </c>
    </row>
    <row r="178" spans="1:6" ht="12.75" customHeight="1" x14ac:dyDescent="0.25">
      <c r="A178" s="63">
        <v>323</v>
      </c>
      <c r="B178" s="65" t="s">
        <v>358</v>
      </c>
      <c r="C178" s="247" t="s">
        <v>359</v>
      </c>
      <c r="D178" s="60">
        <f t="shared" ref="D178:E178" si="35">SUM(D179:D187)</f>
        <v>535835.46000000008</v>
      </c>
      <c r="E178" s="60">
        <f t="shared" si="35"/>
        <v>741672.2</v>
      </c>
      <c r="F178" s="45">
        <f t="shared" si="26"/>
        <v>138.41416915558366</v>
      </c>
    </row>
    <row r="179" spans="1:6" ht="12.75" customHeight="1" x14ac:dyDescent="0.25">
      <c r="A179" s="63">
        <v>3231</v>
      </c>
      <c r="B179" s="65" t="s">
        <v>360</v>
      </c>
      <c r="C179" s="247" t="s">
        <v>361</v>
      </c>
      <c r="D179" s="194">
        <v>23929.279999999999</v>
      </c>
      <c r="E179" s="194">
        <v>23140.23</v>
      </c>
      <c r="F179" s="45">
        <f t="shared" si="26"/>
        <v>96.702575255084994</v>
      </c>
    </row>
    <row r="180" spans="1:6" ht="12.75" customHeight="1" x14ac:dyDescent="0.25">
      <c r="A180" s="63">
        <v>3232</v>
      </c>
      <c r="B180" s="65" t="s">
        <v>362</v>
      </c>
      <c r="C180" s="247" t="s">
        <v>363</v>
      </c>
      <c r="D180" s="194">
        <v>14275.85</v>
      </c>
      <c r="E180" s="194">
        <v>54048.57</v>
      </c>
      <c r="F180" s="45">
        <f t="shared" si="26"/>
        <v>378.60141427655793</v>
      </c>
    </row>
    <row r="181" spans="1:6" ht="12.75" customHeight="1" x14ac:dyDescent="0.25">
      <c r="A181" s="63">
        <v>3233</v>
      </c>
      <c r="B181" s="65" t="s">
        <v>364</v>
      </c>
      <c r="C181" s="247" t="s">
        <v>365</v>
      </c>
      <c r="D181" s="194">
        <v>14476.15</v>
      </c>
      <c r="E181" s="194">
        <v>14147.99</v>
      </c>
      <c r="F181" s="45">
        <f t="shared" si="26"/>
        <v>97.733098924783178</v>
      </c>
    </row>
    <row r="182" spans="1:6" ht="12.75" customHeight="1" x14ac:dyDescent="0.25">
      <c r="A182" s="63">
        <v>3234</v>
      </c>
      <c r="B182" s="65" t="s">
        <v>366</v>
      </c>
      <c r="C182" s="247" t="s">
        <v>367</v>
      </c>
      <c r="D182" s="194">
        <v>16242.18</v>
      </c>
      <c r="E182" s="194">
        <v>16343.63</v>
      </c>
      <c r="F182" s="45">
        <f t="shared" si="26"/>
        <v>100.62460827302738</v>
      </c>
    </row>
    <row r="183" spans="1:6" ht="12.75" customHeight="1" x14ac:dyDescent="0.25">
      <c r="A183" s="63">
        <v>3235</v>
      </c>
      <c r="B183" s="64" t="s">
        <v>368</v>
      </c>
      <c r="C183" s="247" t="s">
        <v>369</v>
      </c>
      <c r="D183" s="194">
        <v>14177.01</v>
      </c>
      <c r="E183" s="194">
        <v>18489.04</v>
      </c>
      <c r="F183" s="45">
        <f t="shared" si="26"/>
        <v>130.41565181938927</v>
      </c>
    </row>
    <row r="184" spans="1:6" ht="12.75" customHeight="1" x14ac:dyDescent="0.25">
      <c r="A184" s="63">
        <v>3236</v>
      </c>
      <c r="B184" s="64" t="s">
        <v>370</v>
      </c>
      <c r="C184" s="247" t="s">
        <v>371</v>
      </c>
      <c r="D184" s="194">
        <v>6404.16</v>
      </c>
      <c r="E184" s="194">
        <v>28847.11</v>
      </c>
      <c r="F184" s="45">
        <f t="shared" si="26"/>
        <v>450.44330560135916</v>
      </c>
    </row>
    <row r="185" spans="1:6" ht="12.75" customHeight="1" x14ac:dyDescent="0.25">
      <c r="A185" s="63">
        <v>3237</v>
      </c>
      <c r="B185" s="64" t="s">
        <v>372</v>
      </c>
      <c r="C185" s="247" t="s">
        <v>373</v>
      </c>
      <c r="D185" s="194">
        <v>393466.08</v>
      </c>
      <c r="E185" s="194">
        <v>526278.68999999994</v>
      </c>
      <c r="F185" s="45">
        <f t="shared" si="26"/>
        <v>133.75452593016402</v>
      </c>
    </row>
    <row r="186" spans="1:6" ht="12.75" customHeight="1" x14ac:dyDescent="0.25">
      <c r="A186" s="63">
        <v>3238</v>
      </c>
      <c r="B186" s="64" t="s">
        <v>374</v>
      </c>
      <c r="C186" s="247" t="s">
        <v>375</v>
      </c>
      <c r="D186" s="194">
        <v>2294.8200000000002</v>
      </c>
      <c r="E186" s="194">
        <v>3022.23</v>
      </c>
      <c r="F186" s="45">
        <f t="shared" si="26"/>
        <v>131.69791094726381</v>
      </c>
    </row>
    <row r="187" spans="1:6" ht="12.75" customHeight="1" x14ac:dyDescent="0.25">
      <c r="A187" s="63">
        <v>3239</v>
      </c>
      <c r="B187" s="64" t="s">
        <v>376</v>
      </c>
      <c r="C187" s="247" t="s">
        <v>377</v>
      </c>
      <c r="D187" s="194">
        <v>50569.93</v>
      </c>
      <c r="E187" s="194">
        <v>57354.71</v>
      </c>
      <c r="F187" s="45">
        <f t="shared" si="26"/>
        <v>113.41662921028366</v>
      </c>
    </row>
    <row r="188" spans="1:6" ht="12.75" customHeight="1" x14ac:dyDescent="0.25">
      <c r="A188" s="63">
        <v>324</v>
      </c>
      <c r="B188" s="64" t="s">
        <v>378</v>
      </c>
      <c r="C188" s="247" t="s">
        <v>379</v>
      </c>
      <c r="D188" s="194">
        <v>63162.99</v>
      </c>
      <c r="E188" s="194">
        <v>69977.289999999994</v>
      </c>
      <c r="F188" s="45">
        <f t="shared" si="26"/>
        <v>110.7884379760996</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80845.239999999991</v>
      </c>
      <c r="E194" s="60">
        <f t="shared" si="36"/>
        <v>74784.37</v>
      </c>
      <c r="F194" s="45">
        <f t="shared" si="26"/>
        <v>92.503120777426105</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3441.17</v>
      </c>
      <c r="E196" s="194">
        <v>1830.16</v>
      </c>
      <c r="F196" s="45">
        <f t="shared" si="26"/>
        <v>53.184236756684498</v>
      </c>
    </row>
    <row r="197" spans="1:6" ht="12.75" customHeight="1" x14ac:dyDescent="0.25">
      <c r="A197" s="63">
        <v>3293</v>
      </c>
      <c r="B197" s="64" t="s">
        <v>396</v>
      </c>
      <c r="C197" s="247" t="s">
        <v>397</v>
      </c>
      <c r="D197" s="194">
        <v>25520.33</v>
      </c>
      <c r="E197" s="194">
        <v>31758.86</v>
      </c>
      <c r="F197" s="45">
        <f t="shared" si="26"/>
        <v>124.44533436675781</v>
      </c>
    </row>
    <row r="198" spans="1:6" ht="12.75" customHeight="1" x14ac:dyDescent="0.25">
      <c r="A198" s="63">
        <v>3294</v>
      </c>
      <c r="B198" s="64" t="s">
        <v>398</v>
      </c>
      <c r="C198" s="247" t="s">
        <v>399</v>
      </c>
      <c r="D198" s="194">
        <v>1125.68</v>
      </c>
      <c r="E198" s="194">
        <v>2379.54</v>
      </c>
      <c r="F198" s="45">
        <f t="shared" si="26"/>
        <v>211.38689503233601</v>
      </c>
    </row>
    <row r="199" spans="1:6" ht="12.75" customHeight="1" x14ac:dyDescent="0.25">
      <c r="A199" s="63">
        <v>3295</v>
      </c>
      <c r="B199" s="64" t="s">
        <v>400</v>
      </c>
      <c r="C199" s="247" t="s">
        <v>401</v>
      </c>
      <c r="D199" s="194">
        <v>7543.24</v>
      </c>
      <c r="E199" s="194">
        <v>10050.85</v>
      </c>
      <c r="F199" s="45">
        <f t="shared" si="26"/>
        <v>133.2431422041457</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43214.82</v>
      </c>
      <c r="E201" s="194">
        <v>28764.959999999999</v>
      </c>
      <c r="F201" s="45">
        <f t="shared" si="26"/>
        <v>66.562720844376997</v>
      </c>
    </row>
    <row r="202" spans="1:6" ht="12.75" customHeight="1" x14ac:dyDescent="0.25">
      <c r="A202" s="63">
        <v>34</v>
      </c>
      <c r="B202" s="183" t="s">
        <v>406</v>
      </c>
      <c r="C202" s="247" t="s">
        <v>407</v>
      </c>
      <c r="D202" s="60">
        <f t="shared" ref="D202:E202" si="37">D203+D208+D216</f>
        <v>2538.89</v>
      </c>
      <c r="E202" s="60">
        <f t="shared" si="37"/>
        <v>28917.13</v>
      </c>
      <c r="F202" s="45">
        <f t="shared" si="26"/>
        <v>1138.9674227713688</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156.61000000000001</v>
      </c>
      <c r="E208" s="60">
        <f t="shared" si="39"/>
        <v>75.58</v>
      </c>
      <c r="F208" s="45">
        <f t="shared" si="26"/>
        <v>48.260008939403612</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156.61000000000001</v>
      </c>
      <c r="E211" s="194">
        <v>75.58</v>
      </c>
      <c r="F211" s="45">
        <f t="shared" si="26"/>
        <v>48.260008939403612</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2382.2799999999997</v>
      </c>
      <c r="E216" s="60">
        <f t="shared" si="40"/>
        <v>28841.55</v>
      </c>
      <c r="F216" s="45">
        <f t="shared" si="26"/>
        <v>1210.6700303910541</v>
      </c>
    </row>
    <row r="217" spans="1:6" ht="12.75" customHeight="1" x14ac:dyDescent="0.25">
      <c r="A217" s="63">
        <v>3431</v>
      </c>
      <c r="B217" s="182" t="s">
        <v>436</v>
      </c>
      <c r="C217" s="247" t="s">
        <v>437</v>
      </c>
      <c r="D217" s="194">
        <v>1997.85</v>
      </c>
      <c r="E217" s="194">
        <v>2210.64</v>
      </c>
      <c r="F217" s="45">
        <f t="shared" si="26"/>
        <v>110.65094977100382</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384.43</v>
      </c>
      <c r="E219" s="194">
        <v>10.65</v>
      </c>
      <c r="F219" s="45">
        <f t="shared" si="26"/>
        <v>2.7703353016153787</v>
      </c>
    </row>
    <row r="220" spans="1:6" ht="12.75" customHeight="1" x14ac:dyDescent="0.25">
      <c r="A220" s="63">
        <v>3434</v>
      </c>
      <c r="B220" s="65" t="s">
        <v>442</v>
      </c>
      <c r="C220" s="247" t="s">
        <v>443</v>
      </c>
      <c r="D220" s="194">
        <v>0</v>
      </c>
      <c r="E220" s="194">
        <v>26620.26</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6148.76</v>
      </c>
      <c r="E262" s="60">
        <f t="shared" si="55"/>
        <v>25659.78</v>
      </c>
      <c r="F262" s="45">
        <f t="shared" ref="F262:F268" si="56">IF(D262&lt;&gt;0,IF(E262/D262&gt;=100,"&gt;&gt;100",E262/D262*100),"-")</f>
        <v>417.31633695249116</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6148.76</v>
      </c>
      <c r="E269" s="60">
        <f t="shared" si="58"/>
        <v>25659.78</v>
      </c>
      <c r="F269" s="45">
        <f t="shared" ref="F269:F272" si="59">IF(D269&lt;&gt;0,IF(E269/D269&gt;=100,"&gt;&gt;100",E269/D269*100),"-")</f>
        <v>417.31633695249116</v>
      </c>
    </row>
    <row r="270" spans="1:6" ht="12.75" customHeight="1" x14ac:dyDescent="0.25">
      <c r="A270" s="63">
        <v>3721</v>
      </c>
      <c r="B270" s="65" t="s">
        <v>533</v>
      </c>
      <c r="C270" s="247" t="s">
        <v>534</v>
      </c>
      <c r="D270" s="194">
        <v>6148.76</v>
      </c>
      <c r="E270" s="194">
        <v>25659.78</v>
      </c>
      <c r="F270" s="45">
        <f t="shared" si="59"/>
        <v>417.31633695249116</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630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600</v>
      </c>
      <c r="F274" s="45" t="str">
        <f t="shared" si="61"/>
        <v>-</v>
      </c>
    </row>
    <row r="275" spans="1:6" ht="12.75" customHeight="1" x14ac:dyDescent="0.25">
      <c r="A275" s="63">
        <v>3811</v>
      </c>
      <c r="B275" s="64" t="s">
        <v>543</v>
      </c>
      <c r="C275" s="247" t="s">
        <v>544</v>
      </c>
      <c r="D275" s="194">
        <v>0</v>
      </c>
      <c r="E275" s="194">
        <v>600</v>
      </c>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30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v>30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7094889.0099999998</v>
      </c>
      <c r="E299" s="60">
        <f>E152-E297+E298</f>
        <v>8595753.6500000004</v>
      </c>
      <c r="F299" s="45">
        <f t="shared" si="68"/>
        <v>121.15416658223384</v>
      </c>
    </row>
    <row r="300" spans="1:6" ht="12.75" customHeight="1" x14ac:dyDescent="0.25">
      <c r="A300" s="63" t="s">
        <v>582</v>
      </c>
      <c r="B300" s="64" t="s">
        <v>593</v>
      </c>
      <c r="C300" s="247" t="s">
        <v>594</v>
      </c>
      <c r="D300" s="60">
        <f>IF(D6&gt;=D299,D6-D299,0)</f>
        <v>20432.560000000522</v>
      </c>
      <c r="E300" s="60">
        <f>IF(E6&gt;=E299,E6-E299,0)</f>
        <v>0</v>
      </c>
      <c r="F300" s="45">
        <f t="shared" si="68"/>
        <v>0</v>
      </c>
    </row>
    <row r="301" spans="1:6" ht="12.75" customHeight="1" x14ac:dyDescent="0.25">
      <c r="A301" s="63" t="s">
        <v>582</v>
      </c>
      <c r="B301" s="64" t="s">
        <v>595</v>
      </c>
      <c r="C301" s="247" t="s">
        <v>596</v>
      </c>
      <c r="D301" s="60">
        <f>IF(D299&gt;=D6,D299-D6,0)</f>
        <v>0</v>
      </c>
      <c r="E301" s="60">
        <f>IF(E299&gt;=E6,E299-E6,0)</f>
        <v>666559.25999999978</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106.8</v>
      </c>
      <c r="E303" s="194">
        <v>57416.21</v>
      </c>
      <c r="F303" s="45" t="str">
        <f t="shared" si="68"/>
        <v>&gt;&gt;100</v>
      </c>
    </row>
    <row r="304" spans="1:6" ht="12.75" customHeight="1" x14ac:dyDescent="0.25">
      <c r="A304" s="63">
        <v>96</v>
      </c>
      <c r="B304" s="220" t="s">
        <v>601</v>
      </c>
      <c r="C304" s="247" t="s">
        <v>602</v>
      </c>
      <c r="D304" s="194">
        <v>213617.01</v>
      </c>
      <c r="E304" s="194">
        <v>192623.92</v>
      </c>
      <c r="F304" s="45">
        <f t="shared" si="68"/>
        <v>90.172556951340155</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16580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16580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16580</v>
      </c>
      <c r="F336" s="45" t="str">
        <f t="shared" si="72"/>
        <v>-</v>
      </c>
    </row>
    <row r="337" spans="1:6" ht="12.75" customHeight="1" x14ac:dyDescent="0.25">
      <c r="A337" s="63">
        <v>7231</v>
      </c>
      <c r="B337" s="64" t="s">
        <v>666</v>
      </c>
      <c r="C337" s="247" t="s">
        <v>667</v>
      </c>
      <c r="D337" s="194">
        <v>0</v>
      </c>
      <c r="E337" s="194">
        <v>16580</v>
      </c>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77741.97</v>
      </c>
      <c r="E360" s="60">
        <f t="shared" si="86"/>
        <v>73562.969999999987</v>
      </c>
      <c r="F360" s="45">
        <f t="shared" si="72"/>
        <v>94.624525208198335</v>
      </c>
    </row>
    <row r="361" spans="1:6" ht="12.75" customHeight="1" x14ac:dyDescent="0.25">
      <c r="A361" s="63">
        <v>41</v>
      </c>
      <c r="B361" s="64" t="s">
        <v>714</v>
      </c>
      <c r="C361" s="247" t="s">
        <v>715</v>
      </c>
      <c r="D361" s="60">
        <f t="shared" ref="D361:E361" si="87">D362+D366</f>
        <v>0</v>
      </c>
      <c r="E361" s="60">
        <f t="shared" si="87"/>
        <v>4927.3100000000004</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4927.3100000000004</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v>4927.3100000000004</v>
      </c>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24266.969999999998</v>
      </c>
      <c r="E373" s="60">
        <f t="shared" si="90"/>
        <v>68635.659999999989</v>
      </c>
      <c r="F373" s="45">
        <f t="shared" si="72"/>
        <v>282.83572279522326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23176.92</v>
      </c>
      <c r="E379" s="60">
        <f t="shared" si="92"/>
        <v>17899.29</v>
      </c>
      <c r="F379" s="45">
        <f t="shared" si="72"/>
        <v>77.228941550473493</v>
      </c>
    </row>
    <row r="380" spans="1:6" ht="12.75" customHeight="1" x14ac:dyDescent="0.25">
      <c r="A380" s="63">
        <v>4221</v>
      </c>
      <c r="B380" s="64" t="s">
        <v>648</v>
      </c>
      <c r="C380" s="247" t="s">
        <v>740</v>
      </c>
      <c r="D380" s="194">
        <v>11599.06</v>
      </c>
      <c r="E380" s="194">
        <v>14598.04</v>
      </c>
      <c r="F380" s="45">
        <f t="shared" si="72"/>
        <v>125.85537103868762</v>
      </c>
    </row>
    <row r="381" spans="1:6" ht="12.75" customHeight="1" x14ac:dyDescent="0.25">
      <c r="A381" s="63">
        <v>4222</v>
      </c>
      <c r="B381" s="64" t="s">
        <v>741</v>
      </c>
      <c r="C381" s="247" t="s">
        <v>742</v>
      </c>
      <c r="D381" s="194">
        <v>3515.93</v>
      </c>
      <c r="E381" s="194"/>
      <c r="F381" s="45">
        <f t="shared" si="72"/>
        <v>0</v>
      </c>
    </row>
    <row r="382" spans="1:6" ht="12.75" customHeight="1" x14ac:dyDescent="0.25">
      <c r="A382" s="63">
        <v>4223</v>
      </c>
      <c r="B382" s="64" t="s">
        <v>652</v>
      </c>
      <c r="C382" s="247" t="s">
        <v>743</v>
      </c>
      <c r="D382" s="194">
        <v>3366.25</v>
      </c>
      <c r="E382" s="194">
        <v>2351.25</v>
      </c>
      <c r="F382" s="45">
        <f t="shared" si="72"/>
        <v>69.847753434831034</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533.36</v>
      </c>
      <c r="E385" s="194"/>
      <c r="F385" s="45">
        <f t="shared" si="72"/>
        <v>0</v>
      </c>
    </row>
    <row r="386" spans="1:6" ht="12.75" customHeight="1" x14ac:dyDescent="0.25">
      <c r="A386" s="63">
        <v>4227</v>
      </c>
      <c r="B386" s="183" t="s">
        <v>660</v>
      </c>
      <c r="C386" s="247" t="s">
        <v>747</v>
      </c>
      <c r="D386" s="194">
        <v>4162.32</v>
      </c>
      <c r="E386" s="194">
        <v>950</v>
      </c>
      <c r="F386" s="45">
        <f t="shared" si="72"/>
        <v>22.823809798381671</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50076.61</v>
      </c>
      <c r="F388" s="45" t="str">
        <f t="shared" si="72"/>
        <v>-</v>
      </c>
    </row>
    <row r="389" spans="1:6" ht="12.75" customHeight="1" x14ac:dyDescent="0.25">
      <c r="A389" s="63">
        <v>4231</v>
      </c>
      <c r="B389" s="64" t="s">
        <v>666</v>
      </c>
      <c r="C389" s="247" t="s">
        <v>751</v>
      </c>
      <c r="D389" s="194">
        <v>0</v>
      </c>
      <c r="E389" s="194">
        <v>50076.61</v>
      </c>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1090.05</v>
      </c>
      <c r="E393" s="60">
        <f t="shared" si="94"/>
        <v>659.76</v>
      </c>
      <c r="F393" s="45">
        <f t="shared" si="72"/>
        <v>60.525663960368789</v>
      </c>
    </row>
    <row r="394" spans="1:6" ht="12.75" customHeight="1" x14ac:dyDescent="0.25">
      <c r="A394" s="63">
        <v>4241</v>
      </c>
      <c r="B394" s="64" t="s">
        <v>757</v>
      </c>
      <c r="C394" s="247" t="s">
        <v>758</v>
      </c>
      <c r="D394" s="194">
        <v>1090.05</v>
      </c>
      <c r="E394" s="194">
        <v>659.76</v>
      </c>
      <c r="F394" s="45">
        <f t="shared" si="72"/>
        <v>60.525663960368789</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53475</v>
      </c>
      <c r="E412" s="60">
        <f t="shared" si="100"/>
        <v>0</v>
      </c>
      <c r="F412" s="45">
        <f t="shared" si="72"/>
        <v>0</v>
      </c>
    </row>
    <row r="413" spans="1:6" ht="12.75" customHeight="1" x14ac:dyDescent="0.25">
      <c r="A413" s="63">
        <v>451</v>
      </c>
      <c r="B413" s="64" t="s">
        <v>785</v>
      </c>
      <c r="C413" s="247" t="s">
        <v>786</v>
      </c>
      <c r="D413" s="194">
        <v>53475</v>
      </c>
      <c r="E413" s="194"/>
      <c r="F413" s="45">
        <f t="shared" si="72"/>
        <v>0</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77741.97</v>
      </c>
      <c r="E418" s="60">
        <f t="shared" si="102"/>
        <v>56982.969999999987</v>
      </c>
      <c r="F418" s="45">
        <f t="shared" si="72"/>
        <v>73.29756372265841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7115321.5700000003</v>
      </c>
      <c r="E422" s="60">
        <f>E6+E308</f>
        <v>7945774.3900000006</v>
      </c>
      <c r="F422" s="45">
        <f t="shared" si="72"/>
        <v>111.67133223467229</v>
      </c>
    </row>
    <row r="423" spans="1:6" ht="12.75" customHeight="1" x14ac:dyDescent="0.25">
      <c r="A423" s="63" t="s">
        <v>582</v>
      </c>
      <c r="B423" s="64" t="s">
        <v>805</v>
      </c>
      <c r="C423" s="247" t="s">
        <v>806</v>
      </c>
      <c r="D423" s="60">
        <f t="shared" ref="D423:E423" si="103">D299+D360</f>
        <v>7172630.9799999995</v>
      </c>
      <c r="E423" s="60">
        <f t="shared" si="103"/>
        <v>8669316.620000001</v>
      </c>
      <c r="F423" s="45">
        <f t="shared" si="72"/>
        <v>120.86661985223171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57309.409999999218</v>
      </c>
      <c r="E425" s="60">
        <f t="shared" si="105"/>
        <v>723542.23000000045</v>
      </c>
      <c r="F425" s="45">
        <f t="shared" si="72"/>
        <v>1262.5190697304515</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106.8</v>
      </c>
      <c r="E427" s="60">
        <f t="shared" si="107"/>
        <v>57416.21</v>
      </c>
      <c r="F427" s="45" t="str">
        <f t="shared" si="72"/>
        <v>&gt;&gt;100</v>
      </c>
    </row>
    <row r="428" spans="1:6" ht="22.8" x14ac:dyDescent="0.25">
      <c r="A428" s="249" t="s">
        <v>816</v>
      </c>
      <c r="B428" s="243" t="s">
        <v>817</v>
      </c>
      <c r="C428" s="250" t="s">
        <v>818</v>
      </c>
      <c r="D428" s="81">
        <f t="shared" ref="D428:E428" si="108">D304+D421</f>
        <v>213617.01</v>
      </c>
      <c r="E428" s="81">
        <f t="shared" si="108"/>
        <v>192623.92</v>
      </c>
      <c r="F428" s="61">
        <f t="shared" si="72"/>
        <v>90.172556951340155</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50076.61</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50076.61</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50076.61</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v>50076.61</v>
      </c>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50076.61</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7115321.5700000003</v>
      </c>
      <c r="E643" s="60">
        <f>E422+E430</f>
        <v>7995851.0000000009</v>
      </c>
      <c r="F643" s="45">
        <f t="shared" si="109"/>
        <v>112.37511785430101</v>
      </c>
    </row>
    <row r="644" spans="1:6" ht="12.75" customHeight="1" x14ac:dyDescent="0.25">
      <c r="A644" s="63" t="s">
        <v>582</v>
      </c>
      <c r="B644" s="64" t="s">
        <v>1238</v>
      </c>
      <c r="C644" s="247" t="s">
        <v>1239</v>
      </c>
      <c r="D644" s="60">
        <f>D423+D535</f>
        <v>7172630.9799999995</v>
      </c>
      <c r="E644" s="60">
        <f>E423+E535</f>
        <v>8669316.620000001</v>
      </c>
      <c r="F644" s="45">
        <f t="shared" si="109"/>
        <v>120.86661985223171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57309.409999999218</v>
      </c>
      <c r="E646" s="60">
        <f t="shared" si="164"/>
        <v>673465.62000000011</v>
      </c>
      <c r="F646" s="45">
        <f t="shared" si="109"/>
        <v>1175.1396847393985</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106.8</v>
      </c>
      <c r="E648" s="60">
        <f>IF(E427-E426+E642-E641&gt;=0,E427-E426+E642-E641,0)</f>
        <v>57416.21</v>
      </c>
      <c r="F648" s="45" t="str">
        <f t="shared" si="109"/>
        <v>&gt;&gt;100</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57416.209999999221</v>
      </c>
      <c r="E650" s="60">
        <f t="shared" si="166"/>
        <v>730881.83000000007</v>
      </c>
      <c r="F650" s="45">
        <f t="shared" si="109"/>
        <v>1272.9538052058992</v>
      </c>
    </row>
    <row r="651" spans="1:6" ht="22.8" x14ac:dyDescent="0.25">
      <c r="A651" s="249" t="s">
        <v>1252</v>
      </c>
      <c r="B651" s="184" t="s">
        <v>1253</v>
      </c>
      <c r="C651" s="250" t="s">
        <v>1252</v>
      </c>
      <c r="D651" s="196">
        <v>623769.68000000005</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67239.100000000006</v>
      </c>
      <c r="E653" s="194">
        <v>60832.55</v>
      </c>
      <c r="F653" s="45">
        <f t="shared" ref="F653:F740" si="167">IF(D653&lt;&gt;0,IF(E653/D653&gt;=100,"&gt;&gt;100",E653/D653*100),"-")</f>
        <v>90.471987281209891</v>
      </c>
    </row>
    <row r="654" spans="1:6" ht="12.75" customHeight="1" x14ac:dyDescent="0.25">
      <c r="A654" s="63" t="s">
        <v>1257</v>
      </c>
      <c r="B654" s="64" t="s">
        <v>1258</v>
      </c>
      <c r="C654" s="247" t="s">
        <v>1257</v>
      </c>
      <c r="D654" s="194">
        <v>1168097.69</v>
      </c>
      <c r="E654" s="194">
        <v>1353621.42</v>
      </c>
      <c r="F654" s="45">
        <f t="shared" si="167"/>
        <v>115.88255259712055</v>
      </c>
    </row>
    <row r="655" spans="1:6" ht="12.75" customHeight="1" x14ac:dyDescent="0.25">
      <c r="A655" s="63" t="s">
        <v>1259</v>
      </c>
      <c r="B655" s="64" t="s">
        <v>1260</v>
      </c>
      <c r="C655" s="247" t="s">
        <v>1259</v>
      </c>
      <c r="D655" s="194">
        <v>1174504.24</v>
      </c>
      <c r="E655" s="194">
        <v>1251159.33</v>
      </c>
      <c r="F655" s="45">
        <f t="shared" si="167"/>
        <v>106.52659116837246</v>
      </c>
    </row>
    <row r="656" spans="1:6" ht="22.8" x14ac:dyDescent="0.25">
      <c r="A656" s="63">
        <v>11</v>
      </c>
      <c r="B656" s="64" t="s">
        <v>1261</v>
      </c>
      <c r="C656" s="247" t="s">
        <v>1262</v>
      </c>
      <c r="D656" s="60">
        <f t="shared" ref="D656:E656" si="168">+D653+D654-D655</f>
        <v>60832.550000000047</v>
      </c>
      <c r="E656" s="60">
        <f t="shared" si="168"/>
        <v>163294.6399999999</v>
      </c>
      <c r="F656" s="45">
        <f t="shared" si="167"/>
        <v>268.43300174002206</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164</v>
      </c>
      <c r="E658" s="253">
        <v>167</v>
      </c>
      <c r="F658" s="45">
        <f t="shared" si="167"/>
        <v>101.82926829268293</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162</v>
      </c>
      <c r="E660" s="253">
        <v>165</v>
      </c>
      <c r="F660" s="45">
        <f t="shared" si="167"/>
        <v>101.85185185185186</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20600</v>
      </c>
      <c r="E684" s="192">
        <v>32310</v>
      </c>
      <c r="F684" s="71">
        <f t="shared" si="167"/>
        <v>156.84466019417476</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380447.05</v>
      </c>
      <c r="E724" s="192">
        <v>414664.03</v>
      </c>
      <c r="F724" s="71">
        <f t="shared" si="167"/>
        <v>108.99388758567061</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12654.94</v>
      </c>
      <c r="E732" s="192">
        <v>15698.5</v>
      </c>
      <c r="F732" s="71">
        <f t="shared" si="167"/>
        <v>124.05037084332284</v>
      </c>
    </row>
    <row r="733" spans="1:6" ht="12.75" customHeight="1" x14ac:dyDescent="0.25">
      <c r="A733" s="70">
        <v>31215</v>
      </c>
      <c r="B733" s="65" t="s">
        <v>1396</v>
      </c>
      <c r="C733" s="278" t="s">
        <v>1397</v>
      </c>
      <c r="D733" s="192">
        <v>2648.64</v>
      </c>
      <c r="E733" s="192">
        <v>4855.84</v>
      </c>
      <c r="F733" s="71">
        <f t="shared" si="167"/>
        <v>183.33333333333334</v>
      </c>
    </row>
    <row r="734" spans="1:6" ht="12.75" customHeight="1" x14ac:dyDescent="0.25">
      <c r="A734" s="70">
        <v>32121</v>
      </c>
      <c r="B734" s="65" t="s">
        <v>1398</v>
      </c>
      <c r="C734" s="278" t="s">
        <v>1399</v>
      </c>
      <c r="D734" s="192">
        <v>67834.16</v>
      </c>
      <c r="E734" s="192">
        <v>82614.14</v>
      </c>
      <c r="F734" s="71">
        <f t="shared" si="167"/>
        <v>121.78840277523891</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6404.16</v>
      </c>
      <c r="E736" s="194">
        <v>28847.11</v>
      </c>
      <c r="F736" s="45">
        <f t="shared" si="167"/>
        <v>450.44330560135916</v>
      </c>
    </row>
    <row r="737" spans="1:6" ht="12.75" customHeight="1" x14ac:dyDescent="0.25">
      <c r="A737" s="63" t="s">
        <v>1404</v>
      </c>
      <c r="B737" s="64" t="s">
        <v>1405</v>
      </c>
      <c r="C737" s="247" t="s">
        <v>1404</v>
      </c>
      <c r="D737" s="194">
        <v>7551.58</v>
      </c>
      <c r="E737" s="194">
        <v>17582.810000000001</v>
      </c>
      <c r="F737" s="45">
        <f t="shared" si="167"/>
        <v>232.83617468132499</v>
      </c>
    </row>
    <row r="738" spans="1:6" ht="12.75" customHeight="1" x14ac:dyDescent="0.25">
      <c r="A738" s="63" t="s">
        <v>1406</v>
      </c>
      <c r="B738" s="64" t="s">
        <v>1407</v>
      </c>
      <c r="C738" s="247" t="s">
        <v>1406</v>
      </c>
      <c r="D738" s="194">
        <v>366750.12</v>
      </c>
      <c r="E738" s="194">
        <v>462615.57</v>
      </c>
      <c r="F738" s="45">
        <f t="shared" si="167"/>
        <v>126.13917345139521</v>
      </c>
    </row>
    <row r="739" spans="1:6" ht="12.75" customHeight="1" x14ac:dyDescent="0.25">
      <c r="A739" s="70" t="s">
        <v>1408</v>
      </c>
      <c r="B739" s="65" t="s">
        <v>1409</v>
      </c>
      <c r="C739" s="278" t="s">
        <v>1408</v>
      </c>
      <c r="D739" s="192">
        <v>5219.62</v>
      </c>
      <c r="E739" s="192">
        <v>7158.61</v>
      </c>
      <c r="F739" s="71">
        <f t="shared" si="167"/>
        <v>137.14810656714474</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360.68</v>
      </c>
      <c r="E743" s="192">
        <v>1208</v>
      </c>
      <c r="F743" s="71">
        <f t="shared" ref="F743:F744" si="170">IF(D743&lt;&gt;0,IF(E743/D743&gt;=100,"&gt;&gt;100",E743/D743*100),"-")</f>
        <v>334.92292336697346</v>
      </c>
    </row>
    <row r="744" spans="1:6" ht="12.75" customHeight="1" x14ac:dyDescent="0.25">
      <c r="A744" s="70" t="s">
        <v>1418</v>
      </c>
      <c r="B744" s="65" t="s">
        <v>1419</v>
      </c>
      <c r="C744" s="277" t="s">
        <v>1418</v>
      </c>
      <c r="D744" s="192">
        <v>7392</v>
      </c>
      <c r="E744" s="192">
        <v>9768</v>
      </c>
      <c r="F744" s="71">
        <f t="shared" si="170"/>
        <v>132.14285714285714</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100.57</v>
      </c>
      <c r="E760" s="194">
        <v>75.58</v>
      </c>
      <c r="F760" s="45">
        <f t="shared" si="169"/>
        <v>75.151635676643139</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56.04</v>
      </c>
      <c r="E762" s="194"/>
      <c r="F762" s="45">
        <f t="shared" si="169"/>
        <v>0</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6148.76</v>
      </c>
      <c r="E846" s="194">
        <v>25659.78</v>
      </c>
      <c r="F846" s="45">
        <f t="shared" si="169"/>
        <v>417.31633695249116</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v>50076.61</v>
      </c>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5" zoomScaleNormal="100" workbookViewId="0">
      <selection activeCell="E347" sqref="E34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1817288.2100000002</v>
      </c>
      <c r="E6" s="180">
        <f t="shared" si="0"/>
        <v>1276876.3700000001</v>
      </c>
      <c r="F6" s="181">
        <f t="shared" ref="F6:F298" si="1">IF(D6&gt;0,IF(E6/D6&gt;=100,"&gt;&gt;100",E6/D6*100),"-")</f>
        <v>70.262733394390978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916092.09000000032</v>
      </c>
      <c r="E7" s="79">
        <f t="shared" si="2"/>
        <v>912227.89</v>
      </c>
      <c r="F7" s="71">
        <f t="shared" si="1"/>
        <v>99.578186511794868</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618639.12</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618639.12</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290731.45000000019</v>
      </c>
      <c r="E12" s="79">
        <f t="shared" si="3"/>
        <v>281939.94000000012</v>
      </c>
      <c r="F12" s="71">
        <f t="shared" si="1"/>
        <v>96.976071904157578</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576.49000000000024</v>
      </c>
      <c r="E13" s="79">
        <f t="shared" si="4"/>
        <v>368.93000000000029</v>
      </c>
      <c r="F13" s="71">
        <f t="shared" si="1"/>
        <v>63.995906260299421</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4151.22</v>
      </c>
      <c r="E15" s="192">
        <v>4151.22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3574.73</v>
      </c>
      <c r="E18" s="192">
        <v>3782.29</v>
      </c>
      <c r="F18" s="71">
        <f t="shared" si="1"/>
        <v>105.80631264459133</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248720.85000000021</v>
      </c>
      <c r="E19" s="79">
        <f t="shared" si="5"/>
        <v>194578.41000000015</v>
      </c>
      <c r="F19" s="71">
        <f t="shared" si="1"/>
        <v>78.231644029843082</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524570.1</v>
      </c>
      <c r="E20" s="192">
        <v>491622.17</v>
      </c>
      <c r="F20" s="71">
        <f t="shared" si="1"/>
        <v>93.719060617446559</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62662.19</v>
      </c>
      <c r="E21" s="192">
        <v>61600.54</v>
      </c>
      <c r="F21" s="71">
        <f t="shared" si="1"/>
        <v>98.305756629316647</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53936.97</v>
      </c>
      <c r="E22" s="192">
        <v>56230.29</v>
      </c>
      <c r="F22" s="71">
        <f t="shared" si="1"/>
        <v>104.25185174473093</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79.88</v>
      </c>
      <c r="E23" s="192">
        <v>79.88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12627.68</v>
      </c>
      <c r="E24" s="192">
        <v>12627.68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405337.03</v>
      </c>
      <c r="E25" s="192">
        <v>404451.89</v>
      </c>
      <c r="F25" s="71">
        <f t="shared" si="1"/>
        <v>99.781628636298052</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178736.34</v>
      </c>
      <c r="E26" s="192">
        <v>177909.21</v>
      </c>
      <c r="F26" s="71">
        <f t="shared" si="1"/>
        <v>99.537234565729605</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989229.34</v>
      </c>
      <c r="E28" s="192">
        <v>1009943.25</v>
      </c>
      <c r="F28" s="71">
        <f t="shared" si="1"/>
        <v>102.09394416061295</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923.20999999999913</v>
      </c>
      <c r="E29" s="79">
        <f t="shared" si="6"/>
        <v>50999.819999999992</v>
      </c>
      <c r="F29" s="71">
        <f t="shared" si="1"/>
        <v>5524.1840967927164</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60119.74</v>
      </c>
      <c r="E30" s="192">
        <v>84000.18</v>
      </c>
      <c r="F30" s="71">
        <f t="shared" si="1"/>
        <v>139.72146253460178</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59196.53</v>
      </c>
      <c r="E34" s="192">
        <v>33000.36</v>
      </c>
      <c r="F34" s="71">
        <f t="shared" si="1"/>
        <v>55.747118961195874</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35597.179999999993</v>
      </c>
      <c r="E35" s="79">
        <f t="shared" si="7"/>
        <v>31079.059999999998</v>
      </c>
      <c r="F35" s="71">
        <f t="shared" si="1"/>
        <v>87.30764627984577</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159799.60999999999</v>
      </c>
      <c r="E36" s="192">
        <v>163935.84</v>
      </c>
      <c r="F36" s="71">
        <f t="shared" si="1"/>
        <v>102.58838554111615</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124202.43</v>
      </c>
      <c r="E40" s="192">
        <v>132856.78</v>
      </c>
      <c r="F40" s="71">
        <f t="shared" si="1"/>
        <v>106.96793935513178</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4913.72</v>
      </c>
      <c r="E45" s="79">
        <f t="shared" si="9"/>
        <v>4913.72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7270.21</v>
      </c>
      <c r="E47" s="192">
        <v>7270.21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2356.4899999999998</v>
      </c>
      <c r="E50" s="192">
        <v>2356.4899999999998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11648.83</v>
      </c>
      <c r="E51" s="192">
        <v>11648.83</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212301.6</v>
      </c>
      <c r="E54" s="192">
        <v>218149.09</v>
      </c>
      <c r="F54" s="71">
        <f t="shared" si="1"/>
        <v>102.75433157357267</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212301.6</v>
      </c>
      <c r="E55" s="192">
        <v>218149.09</v>
      </c>
      <c r="F55" s="71">
        <f t="shared" si="1"/>
        <v>102.75433157357267</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613711.81000000006</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603353.18000000005</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10358.629999999999</v>
      </c>
      <c r="E58" s="192"/>
      <c r="F58" s="71">
        <f t="shared" si="1"/>
        <v>0</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901196.11999999988</v>
      </c>
      <c r="E69" s="79">
        <f>E70+E82+E88+E119+E135+E147+E165+E171</f>
        <v>364648.48000000004</v>
      </c>
      <c r="F69" s="71">
        <f t="shared" si="1"/>
        <v>40.46272192117295</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60832.55</v>
      </c>
      <c r="E70" s="79">
        <f t="shared" si="12"/>
        <v>163294.64000000001</v>
      </c>
      <c r="F70" s="71">
        <f t="shared" si="1"/>
        <v>268.43300174002241</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60123.450000000004</v>
      </c>
      <c r="E71" s="79">
        <f t="shared" si="13"/>
        <v>162759</v>
      </c>
      <c r="F71" s="71">
        <f t="shared" si="1"/>
        <v>270.70801825244558</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60122.98</v>
      </c>
      <c r="E73" s="192">
        <v>162759</v>
      </c>
      <c r="F73" s="71">
        <f t="shared" si="1"/>
        <v>270.71013446106627</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0.47</v>
      </c>
      <c r="E75" s="192"/>
      <c r="F75" s="71">
        <f t="shared" si="1"/>
        <v>0</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709.1</v>
      </c>
      <c r="E80" s="192">
        <v>535.64</v>
      </c>
      <c r="F80" s="71">
        <f t="shared" si="1"/>
        <v>75.538005923000981</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3063.01</v>
      </c>
      <c r="E82" s="79">
        <f>SUM(E83:E85)-E86+E87</f>
        <v>9713.130000000001</v>
      </c>
      <c r="F82" s="71">
        <f t="shared" si="1"/>
        <v>317.1106199457397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504.48</v>
      </c>
      <c r="E84" s="192">
        <v>1444.28</v>
      </c>
      <c r="F84" s="71">
        <f t="shared" si="1"/>
        <v>286.29083412622896</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2558.5300000000002</v>
      </c>
      <c r="E87" s="192">
        <v>8268.85</v>
      </c>
      <c r="F87" s="71">
        <f t="shared" si="1"/>
        <v>323.18753346648271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213530.88</v>
      </c>
      <c r="E147" s="79">
        <f t="shared" si="24"/>
        <v>191640.71000000002</v>
      </c>
      <c r="F147" s="71">
        <f t="shared" si="1"/>
        <v>89.74847572397961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493.93</v>
      </c>
      <c r="E148" s="192">
        <v>493.93</v>
      </c>
      <c r="F148" s="71">
        <f t="shared" si="1"/>
        <v>100</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2484.81</v>
      </c>
      <c r="E159" s="192">
        <v>2688.32</v>
      </c>
      <c r="F159" s="71">
        <f t="shared" si="1"/>
        <v>108.19016343301904</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199725.25</v>
      </c>
      <c r="E160" s="192">
        <v>180396.95</v>
      </c>
      <c r="F160" s="71">
        <f t="shared" si="1"/>
        <v>90.322555610770308</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10826.89</v>
      </c>
      <c r="E161" s="192">
        <v>8061.51</v>
      </c>
      <c r="F161" s="71">
        <f t="shared" si="1"/>
        <v>74.458223922105063</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623769.67999999993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597222.86</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26546.82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1817288.21</v>
      </c>
      <c r="E176" s="79">
        <f>E177+E251</f>
        <v>1276876.3699999996</v>
      </c>
      <c r="F176" s="71">
        <f t="shared" si="1"/>
        <v>70.262733394390949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1027124.12</v>
      </c>
      <c r="E177" s="79">
        <f>E178+E197+E203+E219+E247+E248</f>
        <v>1235111.7999999996</v>
      </c>
      <c r="F177" s="71">
        <f t="shared" si="1"/>
        <v>120.24951765323159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917196.87</v>
      </c>
      <c r="E178" s="79">
        <f>SUM(E179:E181)+E185+E186+SUM(E194:E196)</f>
        <v>1069227.3599999999</v>
      </c>
      <c r="F178" s="71">
        <f t="shared" si="1"/>
        <v>116.57555700119211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589447.73</v>
      </c>
      <c r="E179" s="192">
        <v>548357.94999999995</v>
      </c>
      <c r="F179" s="71">
        <f t="shared" si="1"/>
        <v>93.0291053966736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310562.25</v>
      </c>
      <c r="E180" s="192">
        <v>504683.41</v>
      </c>
      <c r="F180" s="71">
        <f t="shared" si="1"/>
        <v>162.50636064106311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1770.66</v>
      </c>
      <c r="E181" s="79">
        <f t="shared" si="28"/>
        <v>1291.48</v>
      </c>
      <c r="F181" s="71">
        <f t="shared" si="1"/>
        <v>72.937774615115273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1770.66</v>
      </c>
      <c r="E184" s="192">
        <v>1291.48</v>
      </c>
      <c r="F184" s="71">
        <f t="shared" si="1"/>
        <v>72.937774615115273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14798.6</v>
      </c>
      <c r="E194" s="192">
        <v>14798.6</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617.63</v>
      </c>
      <c r="E196" s="192">
        <v>95.92</v>
      </c>
      <c r="F196" s="71">
        <f t="shared" si="1"/>
        <v>15.530333694930624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3660.51</v>
      </c>
      <c r="E197" s="79">
        <f>SUM(E198:E202)</f>
        <v>6128.4</v>
      </c>
      <c r="F197" s="71">
        <f t="shared" si="1"/>
        <v>167.41929403279869</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3660.51</v>
      </c>
      <c r="E198" s="192">
        <v>2177.31</v>
      </c>
      <c r="F198" s="71">
        <f t="shared" si="1"/>
        <v>59.481055918437583</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3951.09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106266.74</v>
      </c>
      <c r="E219" s="79">
        <f t="shared" si="34"/>
        <v>156254.85999999999</v>
      </c>
      <c r="F219" s="71">
        <f t="shared" si="1"/>
        <v>147.04023102618936</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106266.74</v>
      </c>
      <c r="E220" s="79">
        <f t="shared" si="35"/>
        <v>156254.85999999999</v>
      </c>
      <c r="F220" s="71">
        <f t="shared" si="1"/>
        <v>147.04023102618936</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88.49</v>
      </c>
      <c r="E221" s="192"/>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50076.61</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106178.25</v>
      </c>
      <c r="E230" s="192">
        <v>106178.25</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3501.18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790164.09000000008</v>
      </c>
      <c r="E251" s="79">
        <f>+E252+E255-E264+E274+E291</f>
        <v>41764.570000000007</v>
      </c>
      <c r="F251" s="71">
        <f t="shared" si="1"/>
        <v>5.2855565734453966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633963.29</v>
      </c>
      <c r="E252" s="79">
        <f>E253-E254</f>
        <v>580022.48</v>
      </c>
      <c r="F252" s="71">
        <f t="shared" si="1"/>
        <v>91.491493143080888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739999.66</v>
      </c>
      <c r="E253" s="192">
        <v>736135.46</v>
      </c>
      <c r="F253" s="71">
        <f t="shared" si="1"/>
        <v>99.477810570885921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106036.37</v>
      </c>
      <c r="E254" s="192">
        <v>156112.98000000001</v>
      </c>
      <c r="F254" s="71">
        <f t="shared" si="1"/>
        <v>147.22588108212307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-57416.209999999963</v>
      </c>
      <c r="E255" s="79">
        <f>E256-E260</f>
        <v>-730881.83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1170555.98</v>
      </c>
      <c r="E256" s="79">
        <f>SUM(E257:E259)</f>
        <v>554073.32999999996</v>
      </c>
      <c r="F256" s="71">
        <f t="shared" si="1"/>
        <v>47.334201820915901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1050533.71</v>
      </c>
      <c r="E257" s="192">
        <v>383974.12</v>
      </c>
      <c r="F257" s="71">
        <f t="shared" si="1"/>
        <v>36.55038542266292</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120022.27</v>
      </c>
      <c r="E259" s="192">
        <v>170099.21</v>
      </c>
      <c r="F259" s="71">
        <f t="shared" si="1"/>
        <v>141.72304023245019</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1227972.19</v>
      </c>
      <c r="E260" s="79">
        <f>SUM(E261:E263)</f>
        <v>1284955.1599999999</v>
      </c>
      <c r="F260" s="71">
        <f t="shared" si="1"/>
        <v>104.6404120927201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1227972.19</v>
      </c>
      <c r="E262" s="192">
        <v>1284955.1599999999</v>
      </c>
      <c r="F262" s="71">
        <f t="shared" si="1"/>
        <v>104.6404120927201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213617.00999999998</v>
      </c>
      <c r="E274" s="79">
        <f>SUM(E275:E277)+SUM(E286:E290)</f>
        <v>192623.91999999998</v>
      </c>
      <c r="F274" s="71">
        <f t="shared" si="1"/>
        <v>90.172556951340155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3814.84</v>
      </c>
      <c r="E286" s="192">
        <v>3791.35</v>
      </c>
      <c r="F286" s="71">
        <f t="shared" si="39"/>
        <v>99.384246783613463</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199960.11</v>
      </c>
      <c r="E287" s="192">
        <v>181566.21</v>
      </c>
      <c r="F287" s="71">
        <f t="shared" si="39"/>
        <v>90.801215302392066</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9842.06</v>
      </c>
      <c r="E288" s="192">
        <v>7266.36</v>
      </c>
      <c r="F288" s="71">
        <f t="shared" si="39"/>
        <v>73.829665740708748</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15926.74</v>
      </c>
      <c r="E297" s="79">
        <f t="shared" si="42"/>
        <v>3611936.66</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15926.74</v>
      </c>
      <c r="E298" s="193">
        <v>3611936.66</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13311.7</v>
      </c>
      <c r="E302" s="192">
        <v>191623.87</v>
      </c>
      <c r="F302" s="71">
        <f t="shared" si="43"/>
        <v>1439.5146374993426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200219.18</v>
      </c>
      <c r="E303" s="192">
        <v>16.84</v>
      </c>
      <c r="F303" s="71">
        <f t="shared" si="43"/>
        <v>8.4107826233231001E-3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2558.5300000000002</v>
      </c>
      <c r="E308" s="192">
        <v>7821.29</v>
      </c>
      <c r="F308" s="71">
        <f t="shared" si="43"/>
        <v>305.69467623987208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447.56</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300349.13</v>
      </c>
      <c r="E336" s="192">
        <v>470092.87</v>
      </c>
      <c r="F336" s="71">
        <f t="shared" si="43"/>
        <v>156.51547583973357</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616847.74</v>
      </c>
      <c r="E337" s="192">
        <v>599134.49</v>
      </c>
      <c r="F337" s="71">
        <f t="shared" si="43"/>
        <v>97.128424268847937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3660.51</v>
      </c>
      <c r="E338" s="192">
        <v>6128.4</v>
      </c>
      <c r="F338" s="71">
        <f t="shared" si="43"/>
        <v>167.41929403279869</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88.49</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106178.25</v>
      </c>
      <c r="E343" s="192">
        <v>156254.85999999999</v>
      </c>
      <c r="F343" s="71">
        <f t="shared" si="43"/>
        <v>147.16277580389578</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617.63</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50076.61</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3501.18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15926.74</v>
      </c>
      <c r="E387" s="192">
        <v>2774416.66</v>
      </c>
      <c r="F387" s="71" t="str">
        <f t="shared" si="44"/>
        <v>&gt;&gt;100</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837520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30" sqref="E13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7172630.9800000004</v>
      </c>
      <c r="E114" s="60">
        <f t="shared" si="22"/>
        <v>8669316.6199999992</v>
      </c>
      <c r="F114" s="45">
        <f t="shared" si="1"/>
        <v>120.86661985223166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7172630.9800000004</v>
      </c>
      <c r="E122" s="60">
        <f t="shared" si="25"/>
        <v>8669316.6199999992</v>
      </c>
      <c r="F122" s="45">
        <f t="shared" si="1"/>
        <v>120.86661985223166</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7172630.9800000004</v>
      </c>
      <c r="E123" s="194">
        <v>8669316.6199999992</v>
      </c>
      <c r="F123" s="45">
        <f t="shared" si="1"/>
        <v>120.86661985223166</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7172630.9800000004</v>
      </c>
      <c r="E141" s="81">
        <f t="shared" si="28"/>
        <v>8669316.6199999992</v>
      </c>
      <c r="F141" s="61">
        <f t="shared" si="1"/>
        <v>120.86661985223166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35" sqref="D3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84885.319999999992</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84885.319999999992</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80903.64</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v>80903.64</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3981.68</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v>3981.68</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56" sqref="D5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1027124.12</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8008753.0099999988</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7854911.7799999993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6705078.6399999997</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1124066.92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10.52</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25659.78</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95.92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82271.31</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50076.61</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50076.61</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21493.31</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7800765.3300000001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7702881.29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6746168.4199999999</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929945.76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489.7</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25659.78</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617.63</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79803.42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88.49</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88.49</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17992.13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1235111.7999999989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479722.43999999994</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470092.85999999993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453906.86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113438.59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340468.27</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1291.48</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1291.48</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14798.6</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5308.92</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9489.68</v>
      </c>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95.92</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95.92</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6128.4</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6128.4</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3501.18</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755389.36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599134.49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156254.87</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50215</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2026-01-30T10:26:54Z</cp:lastPrinted>
  <dcterms:created xsi:type="dcterms:W3CDTF">2022-04-01T05:14:30Z</dcterms:created>
  <dcterms:modified xsi:type="dcterms:W3CDTF">2026-01-30T12:26:04Z</dcterms:modified>
</cp:coreProperties>
</file>